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555" windowWidth="15300" windowHeight="4665" activeTab="2"/>
  </bookViews>
  <sheets>
    <sheet name="차종별등록현황" sheetId="1" r:id="rId1"/>
    <sheet name="민원처리현황" sheetId="9" r:id="rId2"/>
    <sheet name="연도별등록현황" sheetId="10" r:id="rId3"/>
  </sheets>
  <definedNames>
    <definedName name="_xlnm.Print_Area" localSheetId="0">차종별등록현황!$A$1:$H$42</definedName>
  </definedNames>
  <calcPr calcId="145621"/>
</workbook>
</file>

<file path=xl/calcChain.xml><?xml version="1.0" encoding="utf-8"?>
<calcChain xmlns="http://schemas.openxmlformats.org/spreadsheetml/2006/main">
  <c r="W82" i="10" l="1"/>
  <c r="S82" i="10"/>
  <c r="O82" i="10"/>
  <c r="K82" i="10"/>
  <c r="G82" i="10"/>
  <c r="B82" i="10"/>
  <c r="O63" i="9"/>
  <c r="C63" i="9"/>
  <c r="B63" i="9" l="1"/>
  <c r="C7" i="1"/>
  <c r="D7" i="1"/>
  <c r="W81" i="10" l="1"/>
  <c r="S81" i="10"/>
  <c r="O81" i="10"/>
  <c r="K81" i="10"/>
  <c r="G81" i="10"/>
  <c r="B81" i="10"/>
  <c r="O62" i="9"/>
  <c r="C62" i="9"/>
  <c r="B62" i="9" l="1"/>
  <c r="W80" i="10"/>
  <c r="S80" i="10"/>
  <c r="O80" i="10"/>
  <c r="K80" i="10"/>
  <c r="G80" i="10"/>
  <c r="B80" i="10"/>
  <c r="O61" i="9"/>
  <c r="C61" i="9"/>
  <c r="B61" i="9" l="1"/>
  <c r="W79" i="10"/>
  <c r="S79" i="10"/>
  <c r="O79" i="10"/>
  <c r="K79" i="10"/>
  <c r="G79" i="10"/>
  <c r="B79" i="10"/>
  <c r="O60" i="9"/>
  <c r="C60" i="9"/>
  <c r="B60" i="9" l="1"/>
  <c r="W78" i="10"/>
  <c r="S78" i="10"/>
  <c r="O78" i="10"/>
  <c r="K78" i="10"/>
  <c r="G78" i="10"/>
  <c r="B78" i="10"/>
  <c r="O59" i="9"/>
  <c r="C59" i="9"/>
  <c r="B59" i="9" l="1"/>
  <c r="W77" i="10" l="1"/>
  <c r="S77" i="10"/>
  <c r="O77" i="10"/>
  <c r="K77" i="10"/>
  <c r="G77" i="10"/>
  <c r="B77" i="10"/>
  <c r="O58" i="9"/>
  <c r="C58" i="9"/>
  <c r="B58" i="9" l="1"/>
  <c r="W76" i="10"/>
  <c r="S76" i="10"/>
  <c r="O76" i="10"/>
  <c r="K76" i="10"/>
  <c r="G76" i="10"/>
  <c r="B76" i="10"/>
  <c r="O57" i="9"/>
  <c r="C57" i="9"/>
  <c r="B57" i="9" l="1"/>
  <c r="W75" i="10"/>
  <c r="S75" i="10"/>
  <c r="O75" i="10"/>
  <c r="K75" i="10"/>
  <c r="G75" i="10"/>
  <c r="F75" i="10"/>
  <c r="E75" i="10"/>
  <c r="D75" i="10"/>
  <c r="B75" i="10" l="1"/>
  <c r="O56" i="9"/>
  <c r="C56" i="9"/>
  <c r="B56" i="9" l="1"/>
  <c r="W74" i="10"/>
  <c r="S74" i="10"/>
  <c r="O74" i="10"/>
  <c r="K74" i="10"/>
  <c r="G74" i="10"/>
  <c r="F74" i="10"/>
  <c r="E74" i="10"/>
  <c r="D74" i="10"/>
  <c r="O55" i="9"/>
  <c r="C55" i="9"/>
  <c r="B74" i="10" l="1"/>
  <c r="B55" i="9"/>
  <c r="W73" i="10" l="1"/>
  <c r="S73" i="10"/>
  <c r="O73" i="10"/>
  <c r="K73" i="10"/>
  <c r="G73" i="10"/>
  <c r="B73" i="10"/>
  <c r="O54" i="9"/>
  <c r="C54" i="9"/>
  <c r="B54" i="9" l="1"/>
  <c r="F72" i="10"/>
  <c r="E72" i="10"/>
  <c r="D72" i="10"/>
  <c r="W72" i="10"/>
  <c r="S72" i="10"/>
  <c r="O72" i="10"/>
  <c r="K72" i="10"/>
  <c r="G72" i="10"/>
  <c r="O53" i="9"/>
  <c r="C53" i="9"/>
  <c r="B72" i="10" l="1"/>
  <c r="B53" i="9"/>
  <c r="W71" i="10"/>
  <c r="S71" i="10"/>
  <c r="O71" i="10"/>
  <c r="K71" i="10"/>
  <c r="G71" i="10"/>
  <c r="F71" i="10"/>
  <c r="E71" i="10"/>
  <c r="D71" i="10"/>
  <c r="O52" i="9"/>
  <c r="C52" i="9"/>
  <c r="B71" i="10" l="1"/>
  <c r="B52" i="9"/>
  <c r="F70" i="10"/>
  <c r="E70" i="10"/>
  <c r="D70" i="10"/>
  <c r="W70" i="10"/>
  <c r="S70" i="10"/>
  <c r="O70" i="10"/>
  <c r="K70" i="10"/>
  <c r="G70" i="10"/>
  <c r="B64" i="10"/>
  <c r="B65" i="10"/>
  <c r="B66" i="10"/>
  <c r="B67" i="10"/>
  <c r="B68" i="10"/>
  <c r="B70" i="10" l="1"/>
  <c r="O51" i="9"/>
  <c r="C51" i="9"/>
  <c r="B51" i="9" l="1"/>
  <c r="W69" i="10"/>
  <c r="S69" i="10"/>
  <c r="O69" i="10"/>
  <c r="K69" i="10"/>
  <c r="G69" i="10"/>
  <c r="F69" i="10"/>
  <c r="E69" i="10"/>
  <c r="D69" i="10"/>
  <c r="B69" i="10" l="1"/>
  <c r="O50" i="9" l="1"/>
  <c r="C50" i="9"/>
  <c r="B50" i="9" l="1"/>
  <c r="W68" i="10"/>
  <c r="S68" i="10"/>
  <c r="O68" i="10"/>
  <c r="K68" i="10"/>
  <c r="G68" i="10"/>
  <c r="F68" i="10"/>
  <c r="E68" i="10"/>
  <c r="D68" i="10"/>
  <c r="O49" i="9"/>
  <c r="C49" i="9"/>
  <c r="B49" i="9" l="1"/>
  <c r="W67" i="10"/>
  <c r="S67" i="10"/>
  <c r="O67" i="10"/>
  <c r="K67" i="10"/>
  <c r="G67" i="10"/>
  <c r="F67" i="10"/>
  <c r="E67" i="10"/>
  <c r="D67" i="10"/>
  <c r="O48" i="9"/>
  <c r="C48" i="9"/>
  <c r="B48" i="9" l="1"/>
  <c r="F66" i="10"/>
  <c r="E66" i="10"/>
  <c r="D66" i="10"/>
  <c r="W66" i="10"/>
  <c r="S66" i="10"/>
  <c r="O66" i="10"/>
  <c r="K66" i="10"/>
  <c r="G66" i="10"/>
  <c r="O47" i="9"/>
  <c r="C47" i="9"/>
  <c r="B47" i="9" l="1"/>
  <c r="W65" i="10"/>
  <c r="S65" i="10"/>
  <c r="O65" i="10"/>
  <c r="K65" i="10"/>
  <c r="G65" i="10"/>
  <c r="F65" i="10"/>
  <c r="E65" i="10"/>
  <c r="D65" i="10"/>
  <c r="O46" i="9"/>
  <c r="C46" i="9"/>
  <c r="B46" i="9" l="1"/>
  <c r="W64" i="10"/>
  <c r="S64" i="10"/>
  <c r="O64" i="10"/>
  <c r="K64" i="10"/>
  <c r="G64" i="10"/>
  <c r="F64" i="10"/>
  <c r="E64" i="10"/>
  <c r="D64" i="10"/>
  <c r="O45" i="9"/>
  <c r="C45" i="9"/>
  <c r="B45" i="9" l="1"/>
  <c r="F63" i="10"/>
  <c r="E63" i="10"/>
  <c r="D63" i="10"/>
  <c r="W63" i="10"/>
  <c r="S63" i="10"/>
  <c r="O63" i="10"/>
  <c r="K63" i="10"/>
  <c r="G63" i="10"/>
  <c r="O44" i="9"/>
  <c r="C44" i="9"/>
  <c r="B63" i="10" l="1"/>
  <c r="B44" i="9"/>
  <c r="F62" i="10"/>
  <c r="E62" i="10"/>
  <c r="D62" i="10"/>
  <c r="W62" i="10"/>
  <c r="S62" i="10"/>
  <c r="O62" i="10"/>
  <c r="K62" i="10"/>
  <c r="G62" i="10"/>
  <c r="O43" i="9"/>
  <c r="C43" i="9"/>
  <c r="B62" i="10" l="1"/>
  <c r="B43" i="9"/>
  <c r="G20" i="10"/>
  <c r="W61" i="10"/>
  <c r="S61" i="10"/>
  <c r="O61" i="10"/>
  <c r="K61" i="10"/>
  <c r="G61" i="10"/>
  <c r="F61" i="10"/>
  <c r="E61" i="10"/>
  <c r="D61" i="10"/>
  <c r="O42" i="9"/>
  <c r="C42" i="9"/>
  <c r="B61" i="10" l="1"/>
  <c r="B42" i="9"/>
  <c r="F60" i="10"/>
  <c r="E60" i="10"/>
  <c r="D60" i="10"/>
  <c r="W60" i="10"/>
  <c r="S60" i="10"/>
  <c r="O60" i="10"/>
  <c r="K60" i="10"/>
  <c r="G60" i="10"/>
  <c r="O41" i="9"/>
  <c r="C41" i="9"/>
  <c r="D19" i="1"/>
  <c r="E19" i="1"/>
  <c r="F19" i="1"/>
  <c r="B60" i="10" l="1"/>
  <c r="B41" i="9"/>
  <c r="W59" i="10"/>
  <c r="S59" i="10"/>
  <c r="O59" i="10"/>
  <c r="K59" i="10"/>
  <c r="G59" i="10"/>
  <c r="F59" i="10"/>
  <c r="E59" i="10"/>
  <c r="D59" i="10"/>
  <c r="O40" i="9"/>
  <c r="C40" i="9"/>
  <c r="C31" i="1"/>
  <c r="C36" i="1"/>
  <c r="C39" i="1"/>
  <c r="C40" i="1"/>
  <c r="C41" i="1"/>
  <c r="C42" i="1"/>
  <c r="C34" i="1" l="1"/>
  <c r="B59" i="10"/>
  <c r="B40" i="9"/>
  <c r="F58" i="10"/>
  <c r="E58" i="10"/>
  <c r="D58" i="10"/>
  <c r="W58" i="10"/>
  <c r="S58" i="10"/>
  <c r="O58" i="10"/>
  <c r="K58" i="10"/>
  <c r="G58" i="10"/>
  <c r="O39" i="9"/>
  <c r="C39" i="9"/>
  <c r="B58" i="10" l="1"/>
  <c r="B39" i="9"/>
  <c r="F57" i="10" l="1"/>
  <c r="E57" i="10"/>
  <c r="D57" i="10"/>
  <c r="W57" i="10"/>
  <c r="S57" i="10"/>
  <c r="O57" i="10"/>
  <c r="K57" i="10"/>
  <c r="G57" i="10"/>
  <c r="B57" i="10" l="1"/>
  <c r="O38" i="9" l="1"/>
  <c r="C38" i="9"/>
  <c r="B38" i="9" l="1"/>
  <c r="D56" i="10" l="1"/>
  <c r="E56" i="10"/>
  <c r="F56" i="10"/>
  <c r="W55" i="10"/>
  <c r="S55" i="10"/>
  <c r="O55" i="10"/>
  <c r="K55" i="10"/>
  <c r="G55" i="10"/>
  <c r="F55" i="10"/>
  <c r="E55" i="10"/>
  <c r="D55" i="10"/>
  <c r="B55" i="10" l="1"/>
  <c r="O36" i="9"/>
  <c r="C36" i="9"/>
  <c r="B36" i="9" s="1"/>
  <c r="G11" i="10"/>
  <c r="G8" i="10"/>
  <c r="W54" i="10"/>
  <c r="S54" i="10"/>
  <c r="O54" i="10"/>
  <c r="K54" i="10"/>
  <c r="G54" i="10"/>
  <c r="F54" i="10"/>
  <c r="E54" i="10"/>
  <c r="D54" i="10"/>
  <c r="W53" i="10"/>
  <c r="S53" i="10"/>
  <c r="O53" i="10"/>
  <c r="K53" i="10"/>
  <c r="G53" i="10"/>
  <c r="F53" i="10"/>
  <c r="E53" i="10"/>
  <c r="D53" i="10"/>
  <c r="B53" i="10" s="1"/>
  <c r="O37" i="9"/>
  <c r="C37" i="9"/>
  <c r="W52" i="10"/>
  <c r="S52" i="10"/>
  <c r="O52" i="10"/>
  <c r="K52" i="10"/>
  <c r="G52" i="10"/>
  <c r="F52" i="10"/>
  <c r="E52" i="10"/>
  <c r="D52" i="10"/>
  <c r="O35" i="9"/>
  <c r="C35" i="9"/>
  <c r="W56" i="10"/>
  <c r="S56" i="10"/>
  <c r="O56" i="10"/>
  <c r="K56" i="10"/>
  <c r="G56" i="10"/>
  <c r="O34" i="9"/>
  <c r="B34" i="9" s="1"/>
  <c r="C34" i="9"/>
  <c r="O33" i="9"/>
  <c r="C33" i="9"/>
  <c r="W51" i="10"/>
  <c r="S51" i="10"/>
  <c r="O51" i="10"/>
  <c r="K51" i="10"/>
  <c r="G51" i="10"/>
  <c r="F51" i="10"/>
  <c r="E51" i="10"/>
  <c r="D51" i="10"/>
  <c r="O32" i="9"/>
  <c r="C32" i="9"/>
  <c r="W50" i="10"/>
  <c r="S50" i="10"/>
  <c r="O50" i="10"/>
  <c r="K50" i="10"/>
  <c r="G50" i="10"/>
  <c r="F50" i="10"/>
  <c r="E50" i="10"/>
  <c r="B50" i="10" s="1"/>
  <c r="D50" i="10"/>
  <c r="O31" i="9"/>
  <c r="C31" i="9"/>
  <c r="O30" i="9"/>
  <c r="B30" i="9" s="1"/>
  <c r="C30" i="9"/>
  <c r="W49" i="10"/>
  <c r="S49" i="10"/>
  <c r="O49" i="10"/>
  <c r="K49" i="10"/>
  <c r="G49" i="10"/>
  <c r="F49" i="10"/>
  <c r="E49" i="10"/>
  <c r="B49" i="10" s="1"/>
  <c r="D49" i="10"/>
  <c r="W48" i="10"/>
  <c r="S48" i="10"/>
  <c r="O48" i="10"/>
  <c r="K48" i="10"/>
  <c r="G48" i="10"/>
  <c r="F48" i="10"/>
  <c r="E48" i="10"/>
  <c r="D48" i="10"/>
  <c r="O29" i="9"/>
  <c r="C29" i="9"/>
  <c r="W47" i="10"/>
  <c r="S47" i="10"/>
  <c r="O47" i="10"/>
  <c r="K47" i="10"/>
  <c r="G47" i="10"/>
  <c r="F47" i="10"/>
  <c r="E47" i="10"/>
  <c r="D47" i="10"/>
  <c r="O28" i="9"/>
  <c r="C28" i="9"/>
  <c r="O27" i="9"/>
  <c r="C27" i="9"/>
  <c r="W46" i="10"/>
  <c r="S46" i="10"/>
  <c r="O46" i="10"/>
  <c r="K46" i="10"/>
  <c r="G46" i="10"/>
  <c r="F46" i="10"/>
  <c r="E46" i="10"/>
  <c r="D46" i="10"/>
  <c r="W45" i="10"/>
  <c r="S45" i="10"/>
  <c r="O45" i="10"/>
  <c r="K45" i="10"/>
  <c r="G45" i="10"/>
  <c r="F45" i="10"/>
  <c r="E45" i="10"/>
  <c r="D45" i="10"/>
  <c r="O26" i="9"/>
  <c r="C26" i="9"/>
  <c r="W44" i="10"/>
  <c r="S44" i="10"/>
  <c r="O44" i="10"/>
  <c r="K44" i="10"/>
  <c r="G44" i="10"/>
  <c r="F44" i="10"/>
  <c r="E44" i="10"/>
  <c r="D44" i="10"/>
  <c r="O25" i="9"/>
  <c r="C25" i="9"/>
  <c r="W43" i="10"/>
  <c r="S43" i="10"/>
  <c r="O43" i="10"/>
  <c r="K43" i="10"/>
  <c r="G43" i="10"/>
  <c r="F43" i="10"/>
  <c r="E43" i="10"/>
  <c r="D43" i="10"/>
  <c r="O24" i="9"/>
  <c r="C24" i="9"/>
  <c r="W42" i="10"/>
  <c r="S42" i="10"/>
  <c r="O42" i="10"/>
  <c r="K42" i="10"/>
  <c r="G42" i="10"/>
  <c r="F42" i="10"/>
  <c r="E42" i="10"/>
  <c r="D42" i="10"/>
  <c r="O23" i="9"/>
  <c r="C23" i="9"/>
  <c r="W41" i="10"/>
  <c r="S41" i="10"/>
  <c r="O41" i="10"/>
  <c r="K41" i="10"/>
  <c r="G41" i="10"/>
  <c r="F41" i="10"/>
  <c r="E41" i="10"/>
  <c r="D41" i="10"/>
  <c r="O22" i="9"/>
  <c r="B22" i="9" s="1"/>
  <c r="C22" i="9"/>
  <c r="W40" i="10"/>
  <c r="S40" i="10"/>
  <c r="O40" i="10"/>
  <c r="K40" i="10"/>
  <c r="G40" i="10"/>
  <c r="F40" i="10"/>
  <c r="E40" i="10"/>
  <c r="D40" i="10"/>
  <c r="O21" i="9"/>
  <c r="C21" i="9"/>
  <c r="W39" i="10"/>
  <c r="S39" i="10"/>
  <c r="O39" i="10"/>
  <c r="K39" i="10"/>
  <c r="G39" i="10"/>
  <c r="F39" i="10"/>
  <c r="B39" i="10" s="1"/>
  <c r="E39" i="10"/>
  <c r="D39" i="10"/>
  <c r="O20" i="9"/>
  <c r="C20" i="9"/>
  <c r="B20" i="9" s="1"/>
  <c r="W38" i="10"/>
  <c r="S38" i="10"/>
  <c r="O38" i="10"/>
  <c r="K38" i="10"/>
  <c r="G38" i="10"/>
  <c r="F38" i="10"/>
  <c r="E38" i="10"/>
  <c r="D38" i="10"/>
  <c r="O19" i="9"/>
  <c r="C19" i="9"/>
  <c r="B7" i="1"/>
  <c r="W36" i="10"/>
  <c r="S36" i="10"/>
  <c r="O36" i="10"/>
  <c r="K36" i="10"/>
  <c r="G36" i="10"/>
  <c r="F36" i="10"/>
  <c r="E36" i="10"/>
  <c r="D36" i="10"/>
  <c r="O18" i="9"/>
  <c r="C18" i="9"/>
  <c r="W37" i="10"/>
  <c r="S37" i="10"/>
  <c r="O37" i="10"/>
  <c r="K37" i="10"/>
  <c r="G37" i="10"/>
  <c r="F37" i="10"/>
  <c r="E37" i="10"/>
  <c r="B37" i="10" s="1"/>
  <c r="D37" i="10"/>
  <c r="O17" i="9"/>
  <c r="B17" i="9" s="1"/>
  <c r="C17" i="9"/>
  <c r="W35" i="10"/>
  <c r="S35" i="10"/>
  <c r="O35" i="10"/>
  <c r="K35" i="10"/>
  <c r="G35" i="10"/>
  <c r="F35" i="10"/>
  <c r="E35" i="10"/>
  <c r="D35" i="10"/>
  <c r="O16" i="9"/>
  <c r="C16" i="9"/>
  <c r="W34" i="10"/>
  <c r="S34" i="10"/>
  <c r="O34" i="10"/>
  <c r="K34" i="10"/>
  <c r="G34" i="10"/>
  <c r="F34" i="10"/>
  <c r="E34" i="10"/>
  <c r="B34" i="10" s="1"/>
  <c r="D34" i="10"/>
  <c r="O15" i="9"/>
  <c r="C15" i="9"/>
  <c r="W33" i="10"/>
  <c r="S33" i="10"/>
  <c r="O33" i="10"/>
  <c r="K33" i="10"/>
  <c r="G33" i="10"/>
  <c r="F33" i="10"/>
  <c r="E33" i="10"/>
  <c r="D33" i="10"/>
  <c r="O14" i="9"/>
  <c r="C14" i="9"/>
  <c r="W32" i="10"/>
  <c r="S32" i="10"/>
  <c r="O32" i="10"/>
  <c r="K32" i="10"/>
  <c r="G32" i="10"/>
  <c r="F32" i="10"/>
  <c r="E32" i="10"/>
  <c r="D32" i="10"/>
  <c r="O13" i="9"/>
  <c r="C13" i="9"/>
  <c r="O11" i="9"/>
  <c r="C11" i="9"/>
  <c r="W30" i="10"/>
  <c r="S30" i="10"/>
  <c r="O30" i="10"/>
  <c r="K30" i="10"/>
  <c r="G30" i="10"/>
  <c r="F30" i="10"/>
  <c r="E30" i="10"/>
  <c r="D30" i="10"/>
  <c r="O10" i="9"/>
  <c r="C10" i="9"/>
  <c r="W29" i="10"/>
  <c r="S29" i="10"/>
  <c r="O29" i="10"/>
  <c r="K29" i="10"/>
  <c r="G29" i="10"/>
  <c r="F29" i="10"/>
  <c r="E29" i="10"/>
  <c r="D29" i="10"/>
  <c r="B29" i="10" s="1"/>
  <c r="W31" i="10"/>
  <c r="S31" i="10"/>
  <c r="O31" i="10"/>
  <c r="K31" i="10"/>
  <c r="G31" i="10"/>
  <c r="F31" i="10"/>
  <c r="E31" i="10"/>
  <c r="D31" i="10"/>
  <c r="O12" i="9"/>
  <c r="C12" i="9"/>
  <c r="B12" i="9" s="1"/>
  <c r="O9" i="9"/>
  <c r="C9" i="9"/>
  <c r="B9" i="9" s="1"/>
  <c r="W27" i="10"/>
  <c r="S27" i="10"/>
  <c r="O27" i="10"/>
  <c r="K27" i="10"/>
  <c r="G27" i="10"/>
  <c r="F27" i="10"/>
  <c r="E27" i="10"/>
  <c r="D27" i="10"/>
  <c r="F28" i="10"/>
  <c r="E28" i="10"/>
  <c r="D28" i="10"/>
  <c r="W28" i="10"/>
  <c r="S28" i="10"/>
  <c r="O28" i="10"/>
  <c r="K28" i="10"/>
  <c r="G28" i="10"/>
  <c r="C8" i="9"/>
  <c r="C6" i="9"/>
  <c r="O8" i="9"/>
  <c r="O6" i="9"/>
  <c r="O7" i="9"/>
  <c r="C7" i="9"/>
  <c r="B7" i="9" s="1"/>
  <c r="W26" i="10"/>
  <c r="S26" i="10"/>
  <c r="O26" i="10"/>
  <c r="K26" i="10"/>
  <c r="G26" i="10"/>
  <c r="F26" i="10"/>
  <c r="E26" i="10"/>
  <c r="D26" i="10"/>
  <c r="B26" i="10" s="1"/>
  <c r="W25" i="10"/>
  <c r="S25" i="10"/>
  <c r="O25" i="10"/>
  <c r="K25" i="10"/>
  <c r="G25" i="10"/>
  <c r="F25" i="10"/>
  <c r="E25" i="10"/>
  <c r="D25" i="10"/>
  <c r="W24" i="10"/>
  <c r="S24" i="10"/>
  <c r="O24" i="10"/>
  <c r="K24" i="10"/>
  <c r="G24" i="10"/>
  <c r="F24" i="10"/>
  <c r="E24" i="10"/>
  <c r="D24" i="10"/>
  <c r="B24" i="10" s="1"/>
  <c r="W23" i="10"/>
  <c r="S23" i="10"/>
  <c r="O23" i="10"/>
  <c r="K23" i="10"/>
  <c r="G23" i="10"/>
  <c r="F23" i="10"/>
  <c r="E23" i="10"/>
  <c r="D23" i="10"/>
  <c r="B23" i="10" s="1"/>
  <c r="W22" i="10"/>
  <c r="S22" i="10"/>
  <c r="O22" i="10"/>
  <c r="K22" i="10"/>
  <c r="G22" i="10"/>
  <c r="F22" i="10"/>
  <c r="E22" i="10"/>
  <c r="D22" i="10"/>
  <c r="B22" i="10" s="1"/>
  <c r="W21" i="10"/>
  <c r="S21" i="10"/>
  <c r="O21" i="10"/>
  <c r="K21" i="10"/>
  <c r="G21" i="10"/>
  <c r="F21" i="10"/>
  <c r="E21" i="10"/>
  <c r="D21" i="10"/>
  <c r="W20" i="10"/>
  <c r="S20" i="10"/>
  <c r="O20" i="10"/>
  <c r="K20" i="10"/>
  <c r="F20" i="10"/>
  <c r="E20" i="10"/>
  <c r="D20" i="10"/>
  <c r="B20" i="10" s="1"/>
  <c r="W19" i="10"/>
  <c r="S19" i="10"/>
  <c r="O19" i="10"/>
  <c r="K19" i="10"/>
  <c r="G19" i="10"/>
  <c r="F19" i="10"/>
  <c r="E19" i="10"/>
  <c r="D19" i="10"/>
  <c r="W18" i="10"/>
  <c r="S18" i="10"/>
  <c r="O18" i="10"/>
  <c r="K18" i="10"/>
  <c r="G18" i="10"/>
  <c r="F18" i="10"/>
  <c r="E18" i="10"/>
  <c r="D18" i="10"/>
  <c r="W17" i="10"/>
  <c r="S17" i="10"/>
  <c r="O17" i="10"/>
  <c r="K17" i="10"/>
  <c r="G17" i="10"/>
  <c r="F17" i="10"/>
  <c r="E17" i="10"/>
  <c r="D17" i="10"/>
  <c r="W16" i="10"/>
  <c r="S16" i="10"/>
  <c r="O16" i="10"/>
  <c r="K16" i="10"/>
  <c r="G16" i="10"/>
  <c r="F16" i="10"/>
  <c r="E16" i="10"/>
  <c r="D16" i="10"/>
  <c r="W15" i="10"/>
  <c r="S15" i="10"/>
  <c r="O15" i="10"/>
  <c r="K15" i="10"/>
  <c r="G15" i="10"/>
  <c r="F15" i="10"/>
  <c r="E15" i="10"/>
  <c r="D15" i="10"/>
  <c r="W14" i="10"/>
  <c r="S14" i="10"/>
  <c r="O14" i="10"/>
  <c r="K14" i="10"/>
  <c r="G14" i="10"/>
  <c r="F14" i="10"/>
  <c r="E14" i="10"/>
  <c r="D14" i="10"/>
  <c r="W13" i="10"/>
  <c r="S13" i="10"/>
  <c r="O13" i="10"/>
  <c r="K13" i="10"/>
  <c r="G13" i="10"/>
  <c r="F13" i="10"/>
  <c r="E13" i="10"/>
  <c r="D13" i="10"/>
  <c r="W12" i="10"/>
  <c r="S12" i="10"/>
  <c r="O12" i="10"/>
  <c r="K12" i="10"/>
  <c r="G12" i="10"/>
  <c r="F12" i="10"/>
  <c r="E12" i="10"/>
  <c r="D12" i="10"/>
  <c r="W11" i="10"/>
  <c r="S11" i="10"/>
  <c r="O11" i="10"/>
  <c r="K11" i="10"/>
  <c r="F11" i="10"/>
  <c r="E11" i="10"/>
  <c r="D11" i="10"/>
  <c r="W10" i="10"/>
  <c r="S10" i="10"/>
  <c r="O10" i="10"/>
  <c r="K10" i="10"/>
  <c r="G10" i="10"/>
  <c r="F10" i="10"/>
  <c r="E10" i="10"/>
  <c r="B10" i="10" s="1"/>
  <c r="D10" i="10"/>
  <c r="W9" i="10"/>
  <c r="S9" i="10"/>
  <c r="O9" i="10"/>
  <c r="K9" i="10"/>
  <c r="G9" i="10"/>
  <c r="F9" i="10"/>
  <c r="E9" i="10"/>
  <c r="B9" i="10" s="1"/>
  <c r="D9" i="10"/>
  <c r="W8" i="10"/>
  <c r="S8" i="10"/>
  <c r="O8" i="10"/>
  <c r="K8" i="10"/>
  <c r="F8" i="10"/>
  <c r="E8" i="10"/>
  <c r="D8" i="10"/>
  <c r="F38" i="1"/>
  <c r="E38" i="1"/>
  <c r="D38" i="1"/>
  <c r="F34" i="1"/>
  <c r="E34" i="1"/>
  <c r="D34" i="1"/>
  <c r="F29" i="1"/>
  <c r="E29" i="1"/>
  <c r="D29" i="1"/>
  <c r="C26" i="1"/>
  <c r="F9" i="1" s="1"/>
  <c r="F26" i="1"/>
  <c r="E26" i="1"/>
  <c r="D26" i="1"/>
  <c r="B13" i="9"/>
  <c r="B26" i="9"/>
  <c r="B36" i="10"/>
  <c r="B47" i="10"/>
  <c r="B11" i="10"/>
  <c r="B19" i="10"/>
  <c r="B40" i="10"/>
  <c r="B33" i="10"/>
  <c r="B12" i="10"/>
  <c r="B43" i="10"/>
  <c r="B56" i="10"/>
  <c r="B24" i="9" l="1"/>
  <c r="B14" i="9"/>
  <c r="B23" i="9"/>
  <c r="B25" i="9"/>
  <c r="B27" i="9"/>
  <c r="B8" i="9"/>
  <c r="B10" i="9"/>
  <c r="B15" i="9"/>
  <c r="B11" i="9"/>
  <c r="B19" i="9"/>
  <c r="B33" i="9"/>
  <c r="B13" i="10"/>
  <c r="B14" i="10"/>
  <c r="B15" i="10"/>
  <c r="B16" i="10"/>
  <c r="B17" i="10"/>
  <c r="B18" i="10"/>
  <c r="B32" i="10"/>
  <c r="B42" i="10"/>
  <c r="B44" i="10"/>
  <c r="B28" i="10"/>
  <c r="B54" i="10"/>
  <c r="B35" i="10"/>
  <c r="B51" i="10"/>
  <c r="B52" i="10"/>
  <c r="B27" i="10"/>
  <c r="B31" i="10"/>
  <c r="B30" i="10"/>
  <c r="B41" i="10"/>
  <c r="B48" i="10"/>
  <c r="B21" i="10"/>
  <c r="B25" i="10"/>
  <c r="B38" i="10"/>
  <c r="B45" i="10"/>
  <c r="B46" i="10"/>
  <c r="B16" i="9"/>
  <c r="B32" i="9"/>
  <c r="B31" i="9"/>
  <c r="B6" i="9"/>
  <c r="B29" i="9"/>
  <c r="B18" i="9"/>
  <c r="B21" i="9"/>
  <c r="B28" i="9"/>
  <c r="B35" i="9"/>
  <c r="E18" i="1"/>
  <c r="B37" i="9"/>
  <c r="D18" i="1"/>
  <c r="C38" i="1"/>
  <c r="G12" i="1" s="1"/>
  <c r="E11" i="1"/>
  <c r="F18" i="1"/>
  <c r="C29" i="1"/>
  <c r="F10" i="1" s="1"/>
  <c r="E9" i="1"/>
  <c r="G9" i="1"/>
  <c r="H9" i="1"/>
  <c r="C19" i="1"/>
  <c r="F12" i="1" l="1"/>
  <c r="E12" i="1"/>
  <c r="H12" i="1"/>
  <c r="F11" i="1"/>
  <c r="H11" i="1"/>
  <c r="G11" i="1"/>
  <c r="H10" i="1"/>
  <c r="E10" i="1"/>
  <c r="G10" i="1"/>
  <c r="C18" i="1"/>
  <c r="G8" i="1"/>
  <c r="F8" i="1"/>
  <c r="H8" i="1"/>
  <c r="E8" i="1"/>
  <c r="E7" i="1" l="1"/>
  <c r="G7" i="1"/>
  <c r="F7" i="1"/>
  <c r="H7" i="1"/>
</calcChain>
</file>

<file path=xl/sharedStrings.xml><?xml version="1.0" encoding="utf-8"?>
<sst xmlns="http://schemas.openxmlformats.org/spreadsheetml/2006/main" count="244" uniqueCount="197">
  <si>
    <t>자가용</t>
    <phoneticPr fontId="1" type="noConversion"/>
  </si>
  <si>
    <t>영업용</t>
    <phoneticPr fontId="1" type="noConversion"/>
  </si>
  <si>
    <t>증 감(차량수)</t>
    <phoneticPr fontId="1" type="noConversion"/>
  </si>
  <si>
    <t>차  종</t>
    <phoneticPr fontId="1" type="noConversion"/>
  </si>
  <si>
    <t>전월대비</t>
    <phoneticPr fontId="1" type="noConversion"/>
  </si>
  <si>
    <t>증    감(%)</t>
    <phoneticPr fontId="1" type="noConversion"/>
  </si>
  <si>
    <t>전월대비</t>
    <phoneticPr fontId="1" type="noConversion"/>
  </si>
  <si>
    <t>차 종 별 등 록 현 황</t>
    <phoneticPr fontId="1" type="noConversion"/>
  </si>
  <si>
    <t>차      종</t>
    <phoneticPr fontId="1" type="noConversion"/>
  </si>
  <si>
    <t>합 계</t>
    <phoneticPr fontId="1" type="noConversion"/>
  </si>
  <si>
    <t>관 용</t>
    <phoneticPr fontId="1" type="noConversion"/>
  </si>
  <si>
    <t>국        산</t>
    <phoneticPr fontId="1" type="noConversion"/>
  </si>
  <si>
    <t>외   국   산</t>
    <phoneticPr fontId="1" type="noConversion"/>
  </si>
  <si>
    <t>승 용 겸 화 물</t>
    <phoneticPr fontId="1" type="noConversion"/>
  </si>
  <si>
    <t>승 합 일 반 형</t>
    <phoneticPr fontId="1" type="noConversion"/>
  </si>
  <si>
    <t>승 합 특 수 형</t>
    <phoneticPr fontId="1" type="noConversion"/>
  </si>
  <si>
    <t>화 물 일 반 형</t>
    <phoneticPr fontId="1" type="noConversion"/>
  </si>
  <si>
    <t>화 물 덤 프 형</t>
    <phoneticPr fontId="1" type="noConversion"/>
  </si>
  <si>
    <t>화 물 밴 형</t>
    <phoneticPr fontId="1" type="noConversion"/>
  </si>
  <si>
    <t>화물 특수용도형</t>
    <phoneticPr fontId="1" type="noConversion"/>
  </si>
  <si>
    <t>구  난  차</t>
    <phoneticPr fontId="1" type="noConversion"/>
  </si>
  <si>
    <t>견  인  차</t>
    <phoneticPr fontId="1" type="noConversion"/>
  </si>
  <si>
    <t>특수 작업형</t>
    <phoneticPr fontId="1" type="noConversion"/>
  </si>
  <si>
    <t xml:space="preserve">승 용 일반형 </t>
    <phoneticPr fontId="1" type="noConversion"/>
  </si>
  <si>
    <t>소    계</t>
    <phoneticPr fontId="1" type="noConversion"/>
  </si>
  <si>
    <t xml:space="preserve">승 용 다 목 적 </t>
    <phoneticPr fontId="1" type="noConversion"/>
  </si>
  <si>
    <t>승 용 기 타</t>
    <phoneticPr fontId="1" type="noConversion"/>
  </si>
  <si>
    <t>총      계</t>
    <phoneticPr fontId="1" type="noConversion"/>
  </si>
  <si>
    <t>승 용 차 합 계</t>
    <phoneticPr fontId="1" type="noConversion"/>
  </si>
  <si>
    <t>승 합 차 합 계</t>
    <phoneticPr fontId="1" type="noConversion"/>
  </si>
  <si>
    <t>화 물 차 합 계</t>
    <phoneticPr fontId="1" type="noConversion"/>
  </si>
  <si>
    <t>특수자동차 합계</t>
    <phoneticPr fontId="1" type="noConversion"/>
  </si>
  <si>
    <t>이륜차</t>
    <phoneticPr fontId="1" type="noConversion"/>
  </si>
  <si>
    <t>특  수</t>
    <phoneticPr fontId="1" type="noConversion"/>
  </si>
  <si>
    <t>화  물</t>
    <phoneticPr fontId="1" type="noConversion"/>
  </si>
  <si>
    <t>승  합</t>
    <phoneticPr fontId="1" type="noConversion"/>
  </si>
  <si>
    <t>승  용</t>
    <phoneticPr fontId="1" type="noConversion"/>
  </si>
  <si>
    <t>총  계</t>
    <phoneticPr fontId="1" type="noConversion"/>
  </si>
  <si>
    <t>이 륜 차 합 계</t>
    <phoneticPr fontId="1" type="noConversion"/>
  </si>
  <si>
    <t>50cc 미만</t>
    <phoneticPr fontId="1" type="noConversion"/>
  </si>
  <si>
    <t>50cc 이상</t>
    <phoneticPr fontId="1" type="noConversion"/>
  </si>
  <si>
    <t>100cc 초과</t>
    <phoneticPr fontId="1" type="noConversion"/>
  </si>
  <si>
    <t>260cc 초과</t>
    <phoneticPr fontId="1" type="noConversion"/>
  </si>
  <si>
    <t>자 동 차 등 록 현 황</t>
    <phoneticPr fontId="1" type="noConversion"/>
  </si>
  <si>
    <t>2015.2월</t>
    <phoneticPr fontId="1" type="noConversion"/>
  </si>
  <si>
    <r>
      <t>(</t>
    </r>
    <r>
      <rPr>
        <sz val="10"/>
        <color indexed="8"/>
        <rFont val="HY중고딕"/>
        <family val="1"/>
        <charset val="129"/>
      </rPr>
      <t>단위</t>
    </r>
    <r>
      <rPr>
        <sz val="10"/>
        <color indexed="8"/>
        <rFont val="Arial Narrow"/>
        <family val="2"/>
      </rPr>
      <t xml:space="preserve"> : </t>
    </r>
    <r>
      <rPr>
        <sz val="10"/>
        <color indexed="8"/>
        <rFont val="HY중고딕"/>
        <family val="1"/>
        <charset val="129"/>
      </rPr>
      <t>대</t>
    </r>
    <r>
      <rPr>
        <sz val="10"/>
        <color indexed="8"/>
        <rFont val="Arial Narrow"/>
        <family val="2"/>
      </rPr>
      <t>)</t>
    </r>
    <phoneticPr fontId="1" type="noConversion"/>
  </si>
  <si>
    <t>연도별</t>
    <phoneticPr fontId="1" type="noConversion"/>
  </si>
  <si>
    <t>합   계</t>
    <phoneticPr fontId="21" type="noConversion"/>
  </si>
  <si>
    <t>승 용 차</t>
    <phoneticPr fontId="21" type="noConversion"/>
  </si>
  <si>
    <t>승 합 차</t>
    <phoneticPr fontId="1" type="noConversion"/>
  </si>
  <si>
    <t>특 수 차</t>
    <phoneticPr fontId="21" type="noConversion"/>
  </si>
  <si>
    <t>이륜자동차</t>
    <phoneticPr fontId="21" type="noConversion"/>
  </si>
  <si>
    <t>계</t>
    <phoneticPr fontId="1" type="noConversion"/>
  </si>
  <si>
    <t>관 용</t>
    <phoneticPr fontId="1" type="noConversion"/>
  </si>
  <si>
    <t>자가용</t>
    <phoneticPr fontId="1" type="noConversion"/>
  </si>
  <si>
    <t>영업용</t>
    <phoneticPr fontId="1" type="noConversion"/>
  </si>
  <si>
    <t>소계</t>
    <phoneticPr fontId="1" type="noConversion"/>
  </si>
  <si>
    <t>관용</t>
    <phoneticPr fontId="1" type="noConversion"/>
  </si>
  <si>
    <t>2014.1월</t>
    <phoneticPr fontId="1" type="noConversion"/>
  </si>
  <si>
    <t>2014.2월</t>
    <phoneticPr fontId="1" type="noConversion"/>
  </si>
  <si>
    <t>2014.3월</t>
    <phoneticPr fontId="1" type="noConversion"/>
  </si>
  <si>
    <t>2014.4월</t>
    <phoneticPr fontId="1" type="noConversion"/>
  </si>
  <si>
    <t>2014.5월</t>
    <phoneticPr fontId="1" type="noConversion"/>
  </si>
  <si>
    <t>2014.6월</t>
    <phoneticPr fontId="1" type="noConversion"/>
  </si>
  <si>
    <t>2014.7월</t>
    <phoneticPr fontId="1" type="noConversion"/>
  </si>
  <si>
    <t>2014.8월</t>
    <phoneticPr fontId="1" type="noConversion"/>
  </si>
  <si>
    <t>2014.9월</t>
    <phoneticPr fontId="1" type="noConversion"/>
  </si>
  <si>
    <t>2014.10월</t>
    <phoneticPr fontId="1" type="noConversion"/>
  </si>
  <si>
    <t>2014.11월</t>
    <phoneticPr fontId="1" type="noConversion"/>
  </si>
  <si>
    <t>2014.12월</t>
    <phoneticPr fontId="1" type="noConversion"/>
  </si>
  <si>
    <t>2015.1월</t>
    <phoneticPr fontId="1" type="noConversion"/>
  </si>
  <si>
    <t>신규등록</t>
    <phoneticPr fontId="1" type="noConversion"/>
  </si>
  <si>
    <t>이전등록</t>
    <phoneticPr fontId="1" type="noConversion"/>
  </si>
  <si>
    <t>말소등록</t>
    <phoneticPr fontId="1" type="noConversion"/>
  </si>
  <si>
    <t>변경등록</t>
    <phoneticPr fontId="1" type="noConversion"/>
  </si>
  <si>
    <t>저당</t>
    <phoneticPr fontId="1" type="noConversion"/>
  </si>
  <si>
    <t>설정</t>
    <phoneticPr fontId="1" type="noConversion"/>
  </si>
  <si>
    <t>제증명</t>
    <phoneticPr fontId="1" type="noConversion"/>
  </si>
  <si>
    <t>등록원부</t>
    <phoneticPr fontId="1" type="noConversion"/>
  </si>
  <si>
    <t>등록증</t>
    <phoneticPr fontId="1" type="noConversion"/>
  </si>
  <si>
    <t>말소 사실 증명서</t>
    <phoneticPr fontId="1" type="noConversion"/>
  </si>
  <si>
    <t>이륜자동차</t>
    <phoneticPr fontId="1" type="noConversion"/>
  </si>
  <si>
    <t>자동차(승용,승합,화물,특수자동차)</t>
    <phoneticPr fontId="1" type="noConversion"/>
  </si>
  <si>
    <t>신규등록</t>
    <phoneticPr fontId="1" type="noConversion"/>
  </si>
  <si>
    <t>변경등록</t>
    <phoneticPr fontId="1" type="noConversion"/>
  </si>
  <si>
    <t>제증명</t>
    <phoneticPr fontId="1" type="noConversion"/>
  </si>
  <si>
    <t>사용신고필증</t>
    <phoneticPr fontId="1" type="noConversion"/>
  </si>
  <si>
    <t>폐지증명서</t>
    <phoneticPr fontId="1" type="noConversion"/>
  </si>
  <si>
    <t>비고</t>
    <phoneticPr fontId="1" type="noConversion"/>
  </si>
  <si>
    <t>소계</t>
    <phoneticPr fontId="1" type="noConversion"/>
  </si>
  <si>
    <t>총계</t>
    <phoneticPr fontId="1" type="noConversion"/>
  </si>
  <si>
    <t>구분</t>
    <phoneticPr fontId="1" type="noConversion"/>
  </si>
  <si>
    <t>2015.1월</t>
    <phoneticPr fontId="1" type="noConversion"/>
  </si>
  <si>
    <t>2015.2월</t>
    <phoneticPr fontId="1" type="noConversion"/>
  </si>
  <si>
    <t>2015.3월</t>
    <phoneticPr fontId="1" type="noConversion"/>
  </si>
  <si>
    <t>사용  폐지</t>
    <phoneticPr fontId="1" type="noConversion"/>
  </si>
  <si>
    <t>재사용신고</t>
    <phoneticPr fontId="1" type="noConversion"/>
  </si>
  <si>
    <t>(단위 : 대)</t>
    <phoneticPr fontId="1" type="noConversion"/>
  </si>
  <si>
    <t>말소및    변경</t>
    <phoneticPr fontId="1" type="noConversion"/>
  </si>
  <si>
    <t xml:space="preserve"> 민 원 처 리 현 황 </t>
    <phoneticPr fontId="1" type="noConversion"/>
  </si>
  <si>
    <r>
      <t>기타 (</t>
    </r>
    <r>
      <rPr>
        <sz val="8"/>
        <rFont val="굴림체"/>
        <family val="3"/>
        <charset val="129"/>
      </rPr>
      <t>전출입신고,  구조변경 등)</t>
    </r>
    <phoneticPr fontId="1" type="noConversion"/>
  </si>
  <si>
    <r>
      <t>기타(</t>
    </r>
    <r>
      <rPr>
        <sz val="8"/>
        <rFont val="굴림체"/>
        <family val="3"/>
        <charset val="129"/>
      </rPr>
      <t>번호판영치,  구조  변경등)</t>
    </r>
    <phoneticPr fontId="1" type="noConversion"/>
  </si>
  <si>
    <t>2015.4월</t>
    <phoneticPr fontId="1" type="noConversion"/>
  </si>
  <si>
    <t>2015.3월</t>
    <phoneticPr fontId="1" type="noConversion"/>
  </si>
  <si>
    <t>미시령  통행료  감면카드     신청접수 및 교부</t>
    <phoneticPr fontId="1" type="noConversion"/>
  </si>
  <si>
    <t>2015.4월</t>
    <phoneticPr fontId="1" type="noConversion"/>
  </si>
  <si>
    <t>2015.5월</t>
    <phoneticPr fontId="1" type="noConversion"/>
  </si>
  <si>
    <t>2015.6월</t>
    <phoneticPr fontId="1" type="noConversion"/>
  </si>
  <si>
    <t>연도별 자동차 등록 현황</t>
    <phoneticPr fontId="1" type="noConversion"/>
  </si>
  <si>
    <t>2015.7월</t>
    <phoneticPr fontId="1" type="noConversion"/>
  </si>
  <si>
    <t>2015.7월</t>
    <phoneticPr fontId="1" type="noConversion"/>
  </si>
  <si>
    <t>2015.8월</t>
    <phoneticPr fontId="1" type="noConversion"/>
  </si>
  <si>
    <t>2015.8월</t>
    <phoneticPr fontId="1" type="noConversion"/>
  </si>
  <si>
    <t>2015.9월</t>
    <phoneticPr fontId="1" type="noConversion"/>
  </si>
  <si>
    <t>2015.9월</t>
    <phoneticPr fontId="1" type="noConversion"/>
  </si>
  <si>
    <t>2015.10월</t>
    <phoneticPr fontId="1" type="noConversion"/>
  </si>
  <si>
    <t>2015.10월</t>
    <phoneticPr fontId="1" type="noConversion"/>
  </si>
  <si>
    <t>2015.11월</t>
    <phoneticPr fontId="1" type="noConversion"/>
  </si>
  <si>
    <t>2015.12월</t>
    <phoneticPr fontId="1" type="noConversion"/>
  </si>
  <si>
    <t>2016.1월</t>
    <phoneticPr fontId="1" type="noConversion"/>
  </si>
  <si>
    <t>2016.2월</t>
    <phoneticPr fontId="1" type="noConversion"/>
  </si>
  <si>
    <t>2016.3월</t>
    <phoneticPr fontId="1" type="noConversion"/>
  </si>
  <si>
    <t>2016.3월</t>
    <phoneticPr fontId="1" type="noConversion"/>
  </si>
  <si>
    <t>2016.4월</t>
    <phoneticPr fontId="1" type="noConversion"/>
  </si>
  <si>
    <t>2016.5월</t>
    <phoneticPr fontId="1" type="noConversion"/>
  </si>
  <si>
    <t>2016.4월</t>
    <phoneticPr fontId="1" type="noConversion"/>
  </si>
  <si>
    <t>2016.5월</t>
    <phoneticPr fontId="1" type="noConversion"/>
  </si>
  <si>
    <t>2016.6월</t>
    <phoneticPr fontId="1" type="noConversion"/>
  </si>
  <si>
    <t>2016.6월</t>
    <phoneticPr fontId="1" type="noConversion"/>
  </si>
  <si>
    <t>2016.7월</t>
    <phoneticPr fontId="1" type="noConversion"/>
  </si>
  <si>
    <t>2016.8월</t>
    <phoneticPr fontId="1" type="noConversion"/>
  </si>
  <si>
    <t>2016.9월</t>
    <phoneticPr fontId="1" type="noConversion"/>
  </si>
  <si>
    <t>2016.9월</t>
    <phoneticPr fontId="1" type="noConversion"/>
  </si>
  <si>
    <t>2016.10월</t>
    <phoneticPr fontId="1" type="noConversion"/>
  </si>
  <si>
    <t>2016.10월</t>
    <phoneticPr fontId="1" type="noConversion"/>
  </si>
  <si>
    <t>2016.11월</t>
    <phoneticPr fontId="1" type="noConversion"/>
  </si>
  <si>
    <t>2016.12월</t>
    <phoneticPr fontId="1" type="noConversion"/>
  </si>
  <si>
    <t>2016.12월</t>
    <phoneticPr fontId="1" type="noConversion"/>
  </si>
  <si>
    <t>2017.1월</t>
    <phoneticPr fontId="1" type="noConversion"/>
  </si>
  <si>
    <t>2017.2월</t>
    <phoneticPr fontId="1" type="noConversion"/>
  </si>
  <si>
    <t>2017.3월</t>
    <phoneticPr fontId="1" type="noConversion"/>
  </si>
  <si>
    <t>2017.3월</t>
    <phoneticPr fontId="1" type="noConversion"/>
  </si>
  <si>
    <t>2017.4월</t>
    <phoneticPr fontId="1" type="noConversion"/>
  </si>
  <si>
    <t>2017.5월</t>
    <phoneticPr fontId="1" type="noConversion"/>
  </si>
  <si>
    <t>2017.6월</t>
    <phoneticPr fontId="1" type="noConversion"/>
  </si>
  <si>
    <t>2017.7월</t>
    <phoneticPr fontId="1" type="noConversion"/>
  </si>
  <si>
    <t>2017.5월</t>
    <phoneticPr fontId="1" type="noConversion"/>
  </si>
  <si>
    <t>2017.8월</t>
    <phoneticPr fontId="1" type="noConversion"/>
  </si>
  <si>
    <t>압류 등록</t>
    <phoneticPr fontId="1" type="noConversion"/>
  </si>
  <si>
    <t>2017.9월</t>
  </si>
  <si>
    <t>2017.9월</t>
    <phoneticPr fontId="1" type="noConversion"/>
  </si>
  <si>
    <t>2017.10월</t>
    <phoneticPr fontId="1" type="noConversion"/>
  </si>
  <si>
    <t>2017.10월</t>
    <phoneticPr fontId="1" type="noConversion"/>
  </si>
  <si>
    <t>2017.11월</t>
    <phoneticPr fontId="1" type="noConversion"/>
  </si>
  <si>
    <t>2017.11월</t>
    <phoneticPr fontId="1" type="noConversion"/>
  </si>
  <si>
    <t>2017.12월</t>
    <phoneticPr fontId="1" type="noConversion"/>
  </si>
  <si>
    <t>2017.12월</t>
    <phoneticPr fontId="1" type="noConversion"/>
  </si>
  <si>
    <t>2018.01월</t>
    <phoneticPr fontId="1" type="noConversion"/>
  </si>
  <si>
    <t>화 물 차</t>
    <phoneticPr fontId="1" type="noConversion"/>
  </si>
  <si>
    <t>2018.02월</t>
    <phoneticPr fontId="1" type="noConversion"/>
  </si>
  <si>
    <t>※ 증감율 : 2014년 이후는 전월대비 증감율 / 2009~2013년은 전년대비 증감율</t>
    <phoneticPr fontId="1" type="noConversion"/>
  </si>
  <si>
    <t>2018.03월</t>
    <phoneticPr fontId="1" type="noConversion"/>
  </si>
  <si>
    <t>2018.03월</t>
    <phoneticPr fontId="1" type="noConversion"/>
  </si>
  <si>
    <t>증감율(%)</t>
    <phoneticPr fontId="1" type="noConversion"/>
  </si>
  <si>
    <t>2018.04월</t>
    <phoneticPr fontId="1" type="noConversion"/>
  </si>
  <si>
    <t>2018.05월</t>
    <phoneticPr fontId="1" type="noConversion"/>
  </si>
  <si>
    <t>2018.05월</t>
    <phoneticPr fontId="1" type="noConversion"/>
  </si>
  <si>
    <t>2018.06월</t>
    <phoneticPr fontId="1" type="noConversion"/>
  </si>
  <si>
    <t>2018.07월</t>
    <phoneticPr fontId="1" type="noConversion"/>
  </si>
  <si>
    <t>2018.07월</t>
    <phoneticPr fontId="1" type="noConversion"/>
  </si>
  <si>
    <t>2018.08월</t>
    <phoneticPr fontId="1" type="noConversion"/>
  </si>
  <si>
    <t>2018.09월</t>
    <phoneticPr fontId="1" type="noConversion"/>
  </si>
  <si>
    <t>2018.10월</t>
    <phoneticPr fontId="1" type="noConversion"/>
  </si>
  <si>
    <t>2018.11월</t>
    <phoneticPr fontId="1" type="noConversion"/>
  </si>
  <si>
    <t>2018.12월</t>
    <phoneticPr fontId="1" type="noConversion"/>
  </si>
  <si>
    <t>2019.1월</t>
    <phoneticPr fontId="1" type="noConversion"/>
  </si>
  <si>
    <t>2019.1월</t>
    <phoneticPr fontId="1" type="noConversion"/>
  </si>
  <si>
    <t>18년말대비</t>
    <phoneticPr fontId="1" type="noConversion"/>
  </si>
  <si>
    <t>2019.2월</t>
    <phoneticPr fontId="1" type="noConversion"/>
  </si>
  <si>
    <t>2018년말누계</t>
    <phoneticPr fontId="1" type="noConversion"/>
  </si>
  <si>
    <t>2019.3월</t>
    <phoneticPr fontId="1" type="noConversion"/>
  </si>
  <si>
    <t>2019.3월</t>
    <phoneticPr fontId="1" type="noConversion"/>
  </si>
  <si>
    <t>2019.4월</t>
    <phoneticPr fontId="1" type="noConversion"/>
  </si>
  <si>
    <t>2019.4월</t>
    <phoneticPr fontId="1" type="noConversion"/>
  </si>
  <si>
    <t>2019.5월</t>
    <phoneticPr fontId="1" type="noConversion"/>
  </si>
  <si>
    <t>2019.5월</t>
    <phoneticPr fontId="1" type="noConversion"/>
  </si>
  <si>
    <t>2019.6월</t>
    <phoneticPr fontId="1" type="noConversion"/>
  </si>
  <si>
    <t>2019.7월</t>
    <phoneticPr fontId="1" type="noConversion"/>
  </si>
  <si>
    <t>2019.7월</t>
    <phoneticPr fontId="1" type="noConversion"/>
  </si>
  <si>
    <t>2019.8월</t>
    <phoneticPr fontId="1" type="noConversion"/>
  </si>
  <si>
    <t>[2019.09.30.현재]</t>
    <phoneticPr fontId="1" type="noConversion"/>
  </si>
  <si>
    <t>2019.9월</t>
    <phoneticPr fontId="1" type="noConversion"/>
  </si>
  <si>
    <t>전월 누계(2019.9월)</t>
    <phoneticPr fontId="1" type="noConversion"/>
  </si>
  <si>
    <t>금월 누계(2019.10월)</t>
    <phoneticPr fontId="1" type="noConversion"/>
  </si>
  <si>
    <t>[2019.10.31.현재]</t>
    <phoneticPr fontId="1" type="noConversion"/>
  </si>
  <si>
    <t>2019.10월</t>
    <phoneticPr fontId="1" type="noConversion"/>
  </si>
  <si>
    <t>2019.10월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</si>
</sst>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#,##0_ ;[Red]\-#,##0\ "/>
    <numFmt numFmtId="177" formatCode="#,##0_ "/>
    <numFmt numFmtId="178" formatCode="_ * #,##0_ ;_ * \-#,##0_ ;_ * &quot;-&quot;_ ;_ @_ "/>
    <numFmt numFmtId="179" formatCode="#,##0_);[Red]\(#,##0\)"/>
    <numFmt numFmtId="180" formatCode="_ * #,##0.0_ ;_ * \-#,##0.0_ ;_ * &quot;-&quot;_ ;_ @_ "/>
    <numFmt numFmtId="181" formatCode="#,##0;[Red]#,##0"/>
  </numFmts>
  <fonts count="28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궁서체"/>
      <family val="1"/>
      <charset val="129"/>
    </font>
    <font>
      <sz val="12"/>
      <name val="굴림체"/>
      <family val="3"/>
      <charset val="129"/>
    </font>
    <font>
      <sz val="11"/>
      <name val="굴림체"/>
      <family val="3"/>
      <charset val="129"/>
    </font>
    <font>
      <b/>
      <sz val="11"/>
      <name val="굴림체"/>
      <family val="3"/>
      <charset val="129"/>
    </font>
    <font>
      <b/>
      <sz val="22"/>
      <name val="굴림체"/>
      <family val="3"/>
      <charset val="129"/>
    </font>
    <font>
      <b/>
      <u/>
      <sz val="22"/>
      <name val="굴림체"/>
      <family val="3"/>
      <charset val="129"/>
    </font>
    <font>
      <sz val="11"/>
      <name val="돋움"/>
      <family val="3"/>
      <charset val="129"/>
    </font>
    <font>
      <b/>
      <sz val="11"/>
      <name val="돋움"/>
      <family val="3"/>
      <charset val="129"/>
    </font>
    <font>
      <b/>
      <u/>
      <sz val="24"/>
      <name val="굴림체"/>
      <family val="3"/>
      <charset val="129"/>
    </font>
    <font>
      <b/>
      <sz val="12"/>
      <name val="굴림체"/>
      <family val="3"/>
      <charset val="129"/>
    </font>
    <font>
      <sz val="12"/>
      <name val="돋움"/>
      <family val="3"/>
      <charset val="129"/>
    </font>
    <font>
      <sz val="10"/>
      <name val="굴림체"/>
      <family val="3"/>
      <charset val="129"/>
    </font>
    <font>
      <sz val="10"/>
      <name val="돋움"/>
      <family val="3"/>
      <charset val="129"/>
    </font>
    <font>
      <sz val="11"/>
      <name val="Arial Narrow"/>
      <family val="2"/>
    </font>
    <font>
      <b/>
      <sz val="18"/>
      <name val="HY헤드라인M"/>
      <family val="1"/>
      <charset val="129"/>
    </font>
    <font>
      <sz val="10"/>
      <color indexed="8"/>
      <name val="Arial Narrow"/>
      <family val="2"/>
    </font>
    <font>
      <sz val="10"/>
      <color indexed="8"/>
      <name val="HY중고딕"/>
      <family val="1"/>
      <charset val="129"/>
    </font>
    <font>
      <sz val="12"/>
      <name val="바탕체"/>
      <family val="1"/>
      <charset val="129"/>
    </font>
    <font>
      <sz val="10"/>
      <name val="굴림"/>
      <family val="3"/>
      <charset val="129"/>
    </font>
    <font>
      <sz val="10"/>
      <name val="돋움체"/>
      <family val="3"/>
      <charset val="129"/>
    </font>
    <font>
      <sz val="10"/>
      <name val="궁서체"/>
      <family val="1"/>
      <charset val="129"/>
    </font>
    <font>
      <b/>
      <sz val="10"/>
      <name val="굴림체"/>
      <family val="3"/>
      <charset val="129"/>
    </font>
    <font>
      <sz val="11"/>
      <name val="굴림"/>
      <family val="3"/>
      <charset val="129"/>
    </font>
    <font>
      <sz val="8"/>
      <name val="굴림체"/>
      <family val="3"/>
      <charset val="129"/>
    </font>
    <font>
      <sz val="11"/>
      <color rgb="FFFF0000"/>
      <name val="굴림체"/>
      <family val="3"/>
      <charset val="129"/>
    </font>
    <font>
      <sz val="11"/>
      <color theme="1"/>
      <name val="굴림체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medium">
        <color indexed="64"/>
      </bottom>
      <diagonal/>
    </border>
    <border>
      <left style="thick">
        <color rgb="FF00B0F0"/>
      </left>
      <right style="thick">
        <color rgb="FF00B0F0"/>
      </right>
      <top style="medium">
        <color indexed="64"/>
      </top>
      <bottom style="medium">
        <color indexed="64"/>
      </bottom>
      <diagonal/>
    </border>
    <border>
      <left style="thick">
        <color rgb="FF00B0F0"/>
      </left>
      <right style="thick">
        <color rgb="FF00B0F0"/>
      </right>
      <top style="medium">
        <color indexed="64"/>
      </top>
      <bottom style="thick">
        <color rgb="FF00B0F0"/>
      </bottom>
      <diagonal/>
    </border>
  </borders>
  <cellStyleXfs count="9">
    <xf numFmtId="0" fontId="0" fillId="0" borderId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78" fontId="19" fillId="0" borderId="0" applyProtection="0"/>
    <xf numFmtId="41" fontId="8" fillId="0" borderId="0" applyFont="0" applyFill="0" applyBorder="0" applyAlignment="0" applyProtection="0">
      <alignment vertical="center"/>
    </xf>
  </cellStyleXfs>
  <cellXfs count="213">
    <xf numFmtId="0" fontId="0" fillId="0" borderId="0" xfId="0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right" vertical="center" wrapText="1" indent="1"/>
    </xf>
    <xf numFmtId="10" fontId="4" fillId="0" borderId="5" xfId="0" applyNumberFormat="1" applyFont="1" applyBorder="1" applyAlignment="1">
      <alignment horizontal="right" vertical="center" wrapText="1" indent="1"/>
    </xf>
    <xf numFmtId="176" fontId="11" fillId="4" borderId="6" xfId="0" applyNumberFormat="1" applyFont="1" applyFill="1" applyBorder="1" applyAlignment="1">
      <alignment horizontal="right" vertical="center" wrapText="1" indent="1"/>
    </xf>
    <xf numFmtId="176" fontId="11" fillId="3" borderId="6" xfId="0" applyNumberFormat="1" applyFont="1" applyFill="1" applyBorder="1" applyAlignment="1">
      <alignment horizontal="right" vertical="center" wrapText="1" indent="1"/>
    </xf>
    <xf numFmtId="176" fontId="11" fillId="3" borderId="7" xfId="0" applyNumberFormat="1" applyFont="1" applyFill="1" applyBorder="1" applyAlignment="1">
      <alignment horizontal="right" vertical="center" wrapText="1" indent="1"/>
    </xf>
    <xf numFmtId="176" fontId="3" fillId="0" borderId="1" xfId="0" applyNumberFormat="1" applyFont="1" applyFill="1" applyBorder="1" applyAlignment="1">
      <alignment horizontal="right" vertical="center" wrapText="1" indent="1"/>
    </xf>
    <xf numFmtId="176" fontId="3" fillId="0" borderId="2" xfId="0" applyNumberFormat="1" applyFont="1" applyFill="1" applyBorder="1" applyAlignment="1">
      <alignment horizontal="right" vertical="center" wrapText="1" indent="1"/>
    </xf>
    <xf numFmtId="176" fontId="3" fillId="0" borderId="8" xfId="0" applyNumberFormat="1" applyFont="1" applyFill="1" applyBorder="1" applyAlignment="1">
      <alignment horizontal="right" vertical="center" wrapText="1" indent="1"/>
    </xf>
    <xf numFmtId="176" fontId="3" fillId="0" borderId="9" xfId="0" applyNumberFormat="1" applyFont="1" applyFill="1" applyBorder="1" applyAlignment="1">
      <alignment horizontal="right" vertical="center" wrapText="1" indent="1"/>
    </xf>
    <xf numFmtId="176" fontId="3" fillId="0" borderId="10" xfId="0" applyNumberFormat="1" applyFont="1" applyFill="1" applyBorder="1" applyAlignment="1">
      <alignment horizontal="right" vertical="center" wrapText="1" indent="1"/>
    </xf>
    <xf numFmtId="176" fontId="3" fillId="0" borderId="11" xfId="0" applyNumberFormat="1" applyFont="1" applyFill="1" applyBorder="1" applyAlignment="1">
      <alignment horizontal="right" vertical="center" wrapText="1" indent="1"/>
    </xf>
    <xf numFmtId="176" fontId="3" fillId="0" borderId="12" xfId="0" applyNumberFormat="1" applyFont="1" applyFill="1" applyBorder="1" applyAlignment="1">
      <alignment horizontal="right" vertical="center" wrapText="1" indent="1"/>
    </xf>
    <xf numFmtId="176" fontId="3" fillId="0" borderId="13" xfId="0" applyNumberFormat="1" applyFont="1" applyFill="1" applyBorder="1" applyAlignment="1">
      <alignment horizontal="right" vertical="center" wrapText="1" indent="1"/>
    </xf>
    <xf numFmtId="176" fontId="11" fillId="3" borderId="3" xfId="0" applyNumberFormat="1" applyFont="1" applyFill="1" applyBorder="1" applyAlignment="1">
      <alignment horizontal="right" vertical="center" wrapText="1" indent="1"/>
    </xf>
    <xf numFmtId="176" fontId="11" fillId="3" borderId="4" xfId="0" applyNumberFormat="1" applyFont="1" applyFill="1" applyBorder="1" applyAlignment="1">
      <alignment horizontal="right" vertical="center" wrapText="1" indent="1"/>
    </xf>
    <xf numFmtId="176" fontId="3" fillId="0" borderId="14" xfId="0" applyNumberFormat="1" applyFont="1" applyFill="1" applyBorder="1" applyAlignment="1">
      <alignment horizontal="right" vertical="center" wrapText="1" indent="1"/>
    </xf>
    <xf numFmtId="176" fontId="3" fillId="0" borderId="15" xfId="0" applyNumberFormat="1" applyFont="1" applyFill="1" applyBorder="1" applyAlignment="1">
      <alignment horizontal="right" vertical="center" wrapText="1" indent="1"/>
    </xf>
    <xf numFmtId="176" fontId="3" fillId="0" borderId="16" xfId="0" applyNumberFormat="1" applyFont="1" applyFill="1" applyBorder="1" applyAlignment="1">
      <alignment horizontal="right" vertical="center" wrapText="1" inden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5" fillId="2" borderId="5" xfId="0" quotePrefix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77" fontId="1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7" fontId="13" fillId="0" borderId="2" xfId="0" applyNumberFormat="1" applyFont="1" applyFill="1" applyBorder="1" applyAlignment="1">
      <alignment horizontal="center" vertical="center" wrapText="1"/>
    </xf>
    <xf numFmtId="177" fontId="13" fillId="6" borderId="2" xfId="0" applyNumberFormat="1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177" fontId="23" fillId="6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0" fontId="26" fillId="0" borderId="5" xfId="0" applyNumberFormat="1" applyFont="1" applyBorder="1" applyAlignment="1">
      <alignment horizontal="right" vertical="center" wrapText="1" indent="1"/>
    </xf>
    <xf numFmtId="0" fontId="0" fillId="0" borderId="0" xfId="0" applyFont="1" applyAlignment="1">
      <alignment horizontal="center" vertical="center"/>
    </xf>
    <xf numFmtId="0" fontId="2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179" fontId="24" fillId="0" borderId="9" xfId="4" applyNumberFormat="1" applyFont="1" applyFill="1" applyBorder="1" applyAlignment="1" applyProtection="1">
      <alignment horizontal="center" vertical="center" shrinkToFit="1"/>
      <protection locked="0"/>
    </xf>
    <xf numFmtId="0" fontId="24" fillId="0" borderId="2" xfId="1" applyNumberFormat="1" applyFont="1" applyFill="1" applyBorder="1" applyAlignment="1" applyProtection="1">
      <alignment horizontal="center" vertical="center" shrinkToFit="1"/>
    </xf>
    <xf numFmtId="177" fontId="24" fillId="0" borderId="2" xfId="5" applyNumberFormat="1" applyFont="1" applyFill="1" applyBorder="1" applyAlignment="1" applyProtection="1">
      <alignment horizontal="center" vertical="center" shrinkToFit="1"/>
      <protection locked="0"/>
    </xf>
    <xf numFmtId="0" fontId="24" fillId="0" borderId="2" xfId="2" applyNumberFormat="1" applyFont="1" applyFill="1" applyBorder="1" applyAlignment="1" applyProtection="1">
      <alignment horizontal="center" vertical="center" shrinkToFit="1"/>
    </xf>
    <xf numFmtId="179" fontId="24" fillId="0" borderId="2" xfId="6" applyNumberFormat="1" applyFont="1" applyFill="1" applyBorder="1" applyAlignment="1" applyProtection="1">
      <alignment horizontal="center" vertical="center" shrinkToFit="1"/>
      <protection locked="0"/>
    </xf>
    <xf numFmtId="177" fontId="24" fillId="0" borderId="2" xfId="6" applyNumberFormat="1" applyFont="1" applyFill="1" applyBorder="1" applyAlignment="1" applyProtection="1">
      <alignment horizontal="center" vertical="center" shrinkToFit="1"/>
      <protection locked="0"/>
    </xf>
    <xf numFmtId="177" fontId="24" fillId="0" borderId="2" xfId="0" applyNumberFormat="1" applyFont="1" applyFill="1" applyBorder="1" applyAlignment="1">
      <alignment horizontal="center" vertical="center" shrinkToFit="1"/>
    </xf>
    <xf numFmtId="0" fontId="24" fillId="0" borderId="12" xfId="2" applyNumberFormat="1" applyFont="1" applyFill="1" applyBorder="1" applyAlignment="1" applyProtection="1">
      <alignment horizontal="center" vertical="center" shrinkToFit="1"/>
    </xf>
    <xf numFmtId="177" fontId="24" fillId="0" borderId="12" xfId="0" applyNumberFormat="1" applyFont="1" applyFill="1" applyBorder="1" applyAlignment="1">
      <alignment horizontal="center" vertical="center" shrinkToFit="1"/>
    </xf>
    <xf numFmtId="177" fontId="24" fillId="0" borderId="36" xfId="0" applyNumberFormat="1" applyFont="1" applyFill="1" applyBorder="1" applyAlignment="1">
      <alignment horizontal="center" vertical="center" shrinkToFit="1"/>
    </xf>
    <xf numFmtId="0" fontId="24" fillId="0" borderId="37" xfId="0" applyNumberFormat="1" applyFont="1" applyFill="1" applyBorder="1" applyAlignment="1">
      <alignment horizontal="center" vertical="center" shrinkToFit="1"/>
    </xf>
    <xf numFmtId="179" fontId="24" fillId="0" borderId="12" xfId="0" applyNumberFormat="1" applyFont="1" applyFill="1" applyBorder="1" applyAlignment="1">
      <alignment horizontal="center" vertical="center" shrinkToFit="1"/>
    </xf>
    <xf numFmtId="0" fontId="24" fillId="0" borderId="39" xfId="0" applyNumberFormat="1" applyFont="1" applyFill="1" applyBorder="1" applyAlignment="1">
      <alignment horizontal="center" vertical="center" shrinkToFit="1"/>
    </xf>
    <xf numFmtId="179" fontId="24" fillId="0" borderId="2" xfId="0" applyNumberFormat="1" applyFont="1" applyFill="1" applyBorder="1" applyAlignment="1">
      <alignment horizontal="center" vertical="center" shrinkToFit="1"/>
    </xf>
    <xf numFmtId="0" fontId="24" fillId="6" borderId="39" xfId="0" applyNumberFormat="1" applyFont="1" applyFill="1" applyBorder="1" applyAlignment="1">
      <alignment horizontal="center" vertical="center" shrinkToFit="1"/>
    </xf>
    <xf numFmtId="179" fontId="24" fillId="6" borderId="2" xfId="0" applyNumberFormat="1" applyFont="1" applyFill="1" applyBorder="1" applyAlignment="1">
      <alignment horizontal="center" vertical="center" shrinkToFit="1"/>
    </xf>
    <xf numFmtId="0" fontId="24" fillId="6" borderId="0" xfId="0" applyNumberFormat="1" applyFont="1" applyFill="1" applyBorder="1" applyAlignment="1">
      <alignment horizontal="center" vertical="center" shrinkToFit="1"/>
    </xf>
    <xf numFmtId="179" fontId="24" fillId="6" borderId="40" xfId="0" applyNumberFormat="1" applyFont="1" applyFill="1" applyBorder="1" applyAlignment="1">
      <alignment horizontal="center" vertical="center" shrinkToFit="1"/>
    </xf>
    <xf numFmtId="0" fontId="24" fillId="6" borderId="37" xfId="0" applyNumberFormat="1" applyFont="1" applyFill="1" applyBorder="1" applyAlignment="1">
      <alignment horizontal="center" vertical="center" shrinkToFit="1"/>
    </xf>
    <xf numFmtId="179" fontId="24" fillId="6" borderId="12" xfId="0" applyNumberFormat="1" applyFont="1" applyFill="1" applyBorder="1" applyAlignment="1">
      <alignment horizontal="center" vertical="center" shrinkToFit="1"/>
    </xf>
    <xf numFmtId="49" fontId="24" fillId="0" borderId="9" xfId="4" applyNumberFormat="1" applyFont="1" applyFill="1" applyBorder="1" applyAlignment="1" applyProtection="1">
      <alignment horizontal="center" vertical="center" shrinkToFit="1"/>
      <protection locked="0"/>
    </xf>
    <xf numFmtId="49" fontId="24" fillId="0" borderId="2" xfId="5" applyNumberFormat="1" applyFont="1" applyFill="1" applyBorder="1" applyAlignment="1" applyProtection="1">
      <alignment horizontal="center" vertical="center" shrinkToFit="1"/>
      <protection locked="0"/>
    </xf>
    <xf numFmtId="49" fontId="24" fillId="0" borderId="2" xfId="6" applyNumberFormat="1" applyFont="1" applyFill="1" applyBorder="1" applyAlignment="1" applyProtection="1">
      <alignment horizontal="center" vertical="center" shrinkToFit="1"/>
      <protection locked="0"/>
    </xf>
    <xf numFmtId="49" fontId="24" fillId="0" borderId="2" xfId="0" applyNumberFormat="1" applyFont="1" applyFill="1" applyBorder="1" applyAlignment="1">
      <alignment horizontal="center" vertical="center" shrinkToFit="1"/>
    </xf>
    <xf numFmtId="41" fontId="24" fillId="0" borderId="34" xfId="5" applyNumberFormat="1" applyFont="1" applyFill="1" applyBorder="1" applyAlignment="1" applyProtection="1">
      <alignment horizontal="center" vertical="center" shrinkToFit="1"/>
      <protection locked="0"/>
    </xf>
    <xf numFmtId="41" fontId="24" fillId="0" borderId="34" xfId="6" applyNumberFormat="1" applyFont="1" applyFill="1" applyBorder="1" applyAlignment="1" applyProtection="1">
      <alignment horizontal="center" vertical="center" shrinkToFit="1"/>
      <protection locked="0"/>
    </xf>
    <xf numFmtId="179" fontId="24" fillId="0" borderId="9" xfId="0" applyNumberFormat="1" applyFont="1" applyFill="1" applyBorder="1" applyAlignment="1">
      <alignment horizontal="center" vertical="center" shrinkToFit="1"/>
    </xf>
    <xf numFmtId="179" fontId="24" fillId="5" borderId="9" xfId="0" applyNumberFormat="1" applyFont="1" applyFill="1" applyBorder="1" applyAlignment="1">
      <alignment horizontal="center" vertical="center" shrinkToFit="1"/>
    </xf>
    <xf numFmtId="41" fontId="24" fillId="5" borderId="2" xfId="0" applyNumberFormat="1" applyFont="1" applyFill="1" applyBorder="1" applyAlignment="1">
      <alignment horizontal="center" vertical="center" shrinkToFit="1"/>
    </xf>
    <xf numFmtId="41" fontId="24" fillId="5" borderId="12" xfId="0" applyNumberFormat="1" applyFont="1" applyFill="1" applyBorder="1" applyAlignment="1">
      <alignment horizontal="center" vertical="center" shrinkToFit="1"/>
    </xf>
    <xf numFmtId="41" fontId="24" fillId="0" borderId="12" xfId="0" applyNumberFormat="1" applyFont="1" applyFill="1" applyBorder="1" applyAlignment="1">
      <alignment horizontal="center" vertical="center" shrinkToFit="1"/>
    </xf>
    <xf numFmtId="41" fontId="24" fillId="0" borderId="42" xfId="4" applyNumberFormat="1" applyFont="1" applyFill="1" applyBorder="1" applyAlignment="1" applyProtection="1">
      <alignment horizontal="center" vertical="center" shrinkToFit="1"/>
      <protection locked="0"/>
    </xf>
    <xf numFmtId="41" fontId="24" fillId="0" borderId="34" xfId="0" applyNumberFormat="1" applyFont="1" applyFill="1" applyBorder="1" applyAlignment="1">
      <alignment horizontal="center" vertical="center" shrinkToFit="1"/>
    </xf>
    <xf numFmtId="41" fontId="24" fillId="0" borderId="38" xfId="0" applyNumberFormat="1" applyFont="1" applyFill="1" applyBorder="1" applyAlignment="1">
      <alignment horizontal="center" vertical="center" shrinkToFit="1"/>
    </xf>
    <xf numFmtId="41" fontId="24" fillId="6" borderId="34" xfId="0" applyNumberFormat="1" applyFont="1" applyFill="1" applyBorder="1" applyAlignment="1">
      <alignment horizontal="center" vertical="center" shrinkToFit="1"/>
    </xf>
    <xf numFmtId="41" fontId="24" fillId="6" borderId="41" xfId="0" applyNumberFormat="1" applyFont="1" applyFill="1" applyBorder="1" applyAlignment="1">
      <alignment horizontal="center" vertical="center" shrinkToFit="1"/>
    </xf>
    <xf numFmtId="41" fontId="24" fillId="6" borderId="38" xfId="0" applyNumberFormat="1" applyFont="1" applyFill="1" applyBorder="1" applyAlignment="1">
      <alignment horizontal="center" vertical="center" shrinkToFit="1"/>
    </xf>
    <xf numFmtId="0" fontId="5" fillId="2" borderId="47" xfId="0" quotePrefix="1" applyFont="1" applyFill="1" applyBorder="1" applyAlignment="1">
      <alignment horizontal="center" vertical="center" wrapText="1"/>
    </xf>
    <xf numFmtId="176" fontId="4" fillId="0" borderId="47" xfId="0" applyNumberFormat="1" applyFont="1" applyBorder="1" applyAlignment="1">
      <alignment horizontal="right" vertical="center" wrapText="1" indent="1"/>
    </xf>
    <xf numFmtId="0" fontId="24" fillId="6" borderId="2" xfId="0" applyNumberFormat="1" applyFont="1" applyFill="1" applyBorder="1" applyAlignment="1">
      <alignment horizontal="center" vertical="center" shrinkToFit="1"/>
    </xf>
    <xf numFmtId="41" fontId="24" fillId="6" borderId="48" xfId="5" applyNumberFormat="1" applyFont="1" applyFill="1" applyBorder="1" applyAlignment="1" applyProtection="1">
      <alignment horizontal="center" vertical="center" shrinkToFit="1"/>
    </xf>
    <xf numFmtId="41" fontId="24" fillId="6" borderId="32" xfId="5" applyNumberFormat="1" applyFont="1" applyFill="1" applyBorder="1" applyAlignment="1" applyProtection="1">
      <alignment horizontal="center" vertical="center" shrinkToFit="1"/>
    </xf>
    <xf numFmtId="41" fontId="24" fillId="6" borderId="23" xfId="5" applyNumberFormat="1" applyFont="1" applyFill="1" applyBorder="1" applyAlignment="1" applyProtection="1">
      <alignment horizontal="center" vertical="center" shrinkToFit="1"/>
    </xf>
    <xf numFmtId="0" fontId="24" fillId="0" borderId="2" xfId="0" applyNumberFormat="1" applyFont="1" applyFill="1" applyBorder="1" applyAlignment="1">
      <alignment horizontal="center" vertical="center" shrinkToFit="1"/>
    </xf>
    <xf numFmtId="41" fontId="24" fillId="0" borderId="23" xfId="5" applyNumberFormat="1" applyFont="1" applyFill="1" applyBorder="1" applyAlignment="1" applyProtection="1">
      <alignment horizontal="center" vertical="center" shrinkToFit="1"/>
    </xf>
    <xf numFmtId="181" fontId="13" fillId="0" borderId="2" xfId="0" applyNumberFormat="1" applyFont="1" applyFill="1" applyBorder="1" applyAlignment="1">
      <alignment horizontal="center" vertical="center" wrapText="1"/>
    </xf>
    <xf numFmtId="41" fontId="24" fillId="0" borderId="32" xfId="5" applyNumberFormat="1" applyFont="1" applyFill="1" applyBorder="1" applyAlignment="1" applyProtection="1">
      <alignment horizontal="center" vertical="center" shrinkToFit="1"/>
    </xf>
    <xf numFmtId="41" fontId="24" fillId="6" borderId="2" xfId="2" applyNumberFormat="1" applyFont="1" applyFill="1" applyBorder="1" applyAlignment="1" applyProtection="1">
      <alignment horizontal="center" vertical="center" shrinkToFit="1"/>
    </xf>
    <xf numFmtId="41" fontId="24" fillId="6" borderId="2" xfId="1" applyNumberFormat="1" applyFont="1" applyFill="1" applyBorder="1" applyAlignment="1" applyProtection="1">
      <alignment horizontal="center" vertical="center" shrinkToFit="1"/>
    </xf>
    <xf numFmtId="41" fontId="24" fillId="6" borderId="2" xfId="0" applyNumberFormat="1" applyFont="1" applyFill="1" applyBorder="1" applyAlignment="1">
      <alignment horizontal="center" vertical="center" shrinkToFit="1"/>
    </xf>
    <xf numFmtId="0" fontId="20" fillId="5" borderId="50" xfId="7" applyNumberFormat="1" applyFont="1" applyFill="1" applyBorder="1" applyAlignment="1">
      <alignment horizontal="center" vertical="center" wrapText="1"/>
    </xf>
    <xf numFmtId="0" fontId="20" fillId="5" borderId="30" xfId="7" applyNumberFormat="1" applyFont="1" applyFill="1" applyBorder="1" applyAlignment="1">
      <alignment horizontal="center" vertical="center" wrapText="1"/>
    </xf>
    <xf numFmtId="0" fontId="20" fillId="0" borderId="30" xfId="7" applyNumberFormat="1" applyFont="1" applyFill="1" applyBorder="1" applyAlignment="1">
      <alignment horizontal="center" vertical="center" wrapText="1"/>
    </xf>
    <xf numFmtId="178" fontId="20" fillId="0" borderId="30" xfId="7" applyFont="1" applyFill="1" applyBorder="1" applyAlignment="1">
      <alignment horizontal="center" vertical="center" wrapText="1"/>
    </xf>
    <xf numFmtId="178" fontId="20" fillId="0" borderId="28" xfId="7" applyFont="1" applyFill="1" applyBorder="1" applyAlignment="1">
      <alignment horizontal="center" vertical="center" wrapText="1"/>
    </xf>
    <xf numFmtId="178" fontId="20" fillId="0" borderId="45" xfId="7" applyFont="1" applyFill="1" applyBorder="1" applyAlignment="1">
      <alignment horizontal="center" vertical="center" wrapText="1"/>
    </xf>
    <xf numFmtId="179" fontId="20" fillId="0" borderId="45" xfId="0" applyNumberFormat="1" applyFont="1" applyFill="1" applyBorder="1" applyAlignment="1">
      <alignment horizontal="center" vertical="center"/>
    </xf>
    <xf numFmtId="179" fontId="24" fillId="0" borderId="43" xfId="0" applyNumberFormat="1" applyFont="1" applyFill="1" applyBorder="1" applyAlignment="1">
      <alignment horizontal="center" vertical="center"/>
    </xf>
    <xf numFmtId="179" fontId="24" fillId="6" borderId="43" xfId="0" applyNumberFormat="1" applyFont="1" applyFill="1" applyBorder="1" applyAlignment="1">
      <alignment horizontal="center" vertical="center"/>
    </xf>
    <xf numFmtId="179" fontId="24" fillId="6" borderId="44" xfId="0" applyNumberFormat="1" applyFont="1" applyFill="1" applyBorder="1" applyAlignment="1">
      <alignment horizontal="center" vertical="center"/>
    </xf>
    <xf numFmtId="41" fontId="24" fillId="5" borderId="49" xfId="0" applyNumberFormat="1" applyFont="1" applyFill="1" applyBorder="1" applyAlignment="1">
      <alignment horizontal="center" vertical="center" shrinkToFit="1"/>
    </xf>
    <xf numFmtId="41" fontId="24" fillId="0" borderId="9" xfId="0" applyNumberFormat="1" applyFont="1" applyFill="1" applyBorder="1" applyAlignment="1">
      <alignment horizontal="center" vertical="center" shrinkToFit="1"/>
    </xf>
    <xf numFmtId="41" fontId="24" fillId="5" borderId="9" xfId="0" applyNumberFormat="1" applyFont="1" applyFill="1" applyBorder="1" applyAlignment="1">
      <alignment horizontal="center" vertical="center" shrinkToFit="1"/>
    </xf>
    <xf numFmtId="41" fontId="24" fillId="0" borderId="2" xfId="1" applyNumberFormat="1" applyFont="1" applyFill="1" applyBorder="1" applyAlignment="1" applyProtection="1">
      <alignment horizontal="center" vertical="center" shrinkToFit="1"/>
    </xf>
    <xf numFmtId="41" fontId="24" fillId="0" borderId="2" xfId="2" applyNumberFormat="1" applyFont="1" applyFill="1" applyBorder="1" applyAlignment="1" applyProtection="1">
      <alignment horizontal="center" vertical="center" shrinkToFit="1"/>
    </xf>
    <xf numFmtId="41" fontId="24" fillId="0" borderId="40" xfId="0" applyNumberFormat="1" applyFont="1" applyFill="1" applyBorder="1" applyAlignment="1">
      <alignment horizontal="center" vertical="center" shrinkToFit="1"/>
    </xf>
    <xf numFmtId="41" fontId="24" fillId="0" borderId="12" xfId="2" applyNumberFormat="1" applyFont="1" applyFill="1" applyBorder="1" applyAlignment="1" applyProtection="1">
      <alignment horizontal="center" vertical="center" shrinkToFit="1"/>
    </xf>
    <xf numFmtId="41" fontId="24" fillId="6" borderId="40" xfId="2" applyNumberFormat="1" applyFont="1" applyFill="1" applyBorder="1" applyAlignment="1" applyProtection="1">
      <alignment horizontal="center" vertical="center" shrinkToFit="1"/>
    </xf>
    <xf numFmtId="41" fontId="24" fillId="6" borderId="12" xfId="2" applyNumberFormat="1" applyFont="1" applyFill="1" applyBorder="1" applyAlignment="1" applyProtection="1">
      <alignment horizontal="center" vertical="center" shrinkToFit="1"/>
    </xf>
    <xf numFmtId="41" fontId="24" fillId="0" borderId="23" xfId="6" applyNumberFormat="1" applyFont="1" applyFill="1" applyBorder="1" applyAlignment="1" applyProtection="1">
      <alignment horizontal="center" vertical="center" shrinkToFit="1"/>
    </xf>
    <xf numFmtId="41" fontId="24" fillId="0" borderId="2" xfId="3" applyNumberFormat="1" applyFont="1" applyFill="1" applyBorder="1" applyAlignment="1" applyProtection="1">
      <alignment horizontal="center" vertical="center" shrinkToFit="1"/>
    </xf>
    <xf numFmtId="41" fontId="24" fillId="0" borderId="12" xfId="1" applyNumberFormat="1" applyFont="1" applyFill="1" applyBorder="1" applyAlignment="1" applyProtection="1">
      <alignment horizontal="center" vertical="center" shrinkToFit="1"/>
    </xf>
    <xf numFmtId="41" fontId="24" fillId="6" borderId="40" xfId="1" applyNumberFormat="1" applyFont="1" applyFill="1" applyBorder="1" applyAlignment="1" applyProtection="1">
      <alignment horizontal="center" vertical="center" shrinkToFit="1"/>
    </xf>
    <xf numFmtId="41" fontId="24" fillId="6" borderId="12" xfId="1" applyNumberFormat="1" applyFont="1" applyFill="1" applyBorder="1" applyAlignment="1" applyProtection="1">
      <alignment horizontal="center" vertical="center" shrinkToFit="1"/>
    </xf>
    <xf numFmtId="41" fontId="24" fillId="0" borderId="2" xfId="5" applyNumberFormat="1" applyFont="1" applyFill="1" applyBorder="1" applyAlignment="1" applyProtection="1">
      <alignment horizontal="center" vertical="center" shrinkToFit="1"/>
    </xf>
    <xf numFmtId="41" fontId="24" fillId="0" borderId="2" xfId="6" applyNumberFormat="1" applyFont="1" applyFill="1" applyBorder="1" applyAlignment="1" applyProtection="1">
      <alignment horizontal="center" vertical="center" shrinkToFit="1"/>
    </xf>
    <xf numFmtId="41" fontId="24" fillId="0" borderId="2" xfId="0" applyNumberFormat="1" applyFont="1" applyFill="1" applyBorder="1" applyAlignment="1">
      <alignment horizontal="center" vertical="center" shrinkToFit="1"/>
    </xf>
    <xf numFmtId="41" fontId="24" fillId="6" borderId="40" xfId="0" applyNumberFormat="1" applyFont="1" applyFill="1" applyBorder="1" applyAlignment="1">
      <alignment horizontal="center" vertical="center" shrinkToFit="1"/>
    </xf>
    <xf numFmtId="41" fontId="24" fillId="6" borderId="12" xfId="0" applyNumberFormat="1" applyFont="1" applyFill="1" applyBorder="1" applyAlignment="1">
      <alignment horizontal="center" vertical="center" shrinkToFit="1"/>
    </xf>
    <xf numFmtId="179" fontId="24" fillId="6" borderId="45" xfId="0" applyNumberFormat="1" applyFont="1" applyFill="1" applyBorder="1" applyAlignment="1">
      <alignment horizontal="center" vertical="center"/>
    </xf>
    <xf numFmtId="179" fontId="24" fillId="0" borderId="23" xfId="0" applyNumberFormat="1" applyFont="1" applyFill="1" applyBorder="1" applyAlignment="1">
      <alignment horizontal="center" vertical="center"/>
    </xf>
    <xf numFmtId="179" fontId="24" fillId="6" borderId="23" xfId="0" applyNumberFormat="1" applyFont="1" applyFill="1" applyBorder="1" applyAlignment="1">
      <alignment horizontal="center" vertical="center"/>
    </xf>
    <xf numFmtId="179" fontId="24" fillId="0" borderId="2" xfId="0" applyNumberFormat="1" applyFont="1" applyFill="1" applyBorder="1" applyAlignment="1">
      <alignment horizontal="center" vertical="center"/>
    </xf>
    <xf numFmtId="177" fontId="23" fillId="0" borderId="2" xfId="0" applyNumberFormat="1" applyFont="1" applyFill="1" applyBorder="1" applyAlignment="1">
      <alignment horizontal="center" vertical="center" wrapText="1"/>
    </xf>
    <xf numFmtId="176" fontId="11" fillId="4" borderId="7" xfId="0" applyNumberFormat="1" applyFont="1" applyFill="1" applyBorder="1" applyAlignment="1">
      <alignment horizontal="right" vertical="center" wrapText="1" indent="1"/>
    </xf>
    <xf numFmtId="181" fontId="13" fillId="6" borderId="2" xfId="0" applyNumberFormat="1" applyFont="1" applyFill="1" applyBorder="1" applyAlignment="1">
      <alignment horizontal="center" vertical="center" wrapText="1"/>
    </xf>
    <xf numFmtId="179" fontId="24" fillId="6" borderId="2" xfId="0" applyNumberFormat="1" applyFont="1" applyFill="1" applyBorder="1" applyAlignment="1">
      <alignment horizontal="center" vertical="center"/>
    </xf>
    <xf numFmtId="41" fontId="24" fillId="6" borderId="2" xfId="5" applyNumberFormat="1" applyFont="1" applyFill="1" applyBorder="1" applyAlignment="1" applyProtection="1">
      <alignment horizontal="center" vertical="center" shrinkToFit="1"/>
    </xf>
    <xf numFmtId="41" fontId="13" fillId="0" borderId="2" xfId="8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10" fontId="27" fillId="0" borderId="5" xfId="0" applyNumberFormat="1" applyFont="1" applyBorder="1" applyAlignment="1">
      <alignment horizontal="right" vertical="center" wrapText="1" indent="1"/>
    </xf>
    <xf numFmtId="3" fontId="5" fillId="0" borderId="59" xfId="0" applyNumberFormat="1" applyFont="1" applyFill="1" applyBorder="1" applyAlignment="1">
      <alignment horizontal="right" vertical="center" wrapText="1" indent="1"/>
    </xf>
    <xf numFmtId="176" fontId="5" fillId="0" borderId="59" xfId="0" applyNumberFormat="1" applyFont="1" applyFill="1" applyBorder="1" applyAlignment="1">
      <alignment horizontal="right" vertical="center" wrapText="1" indent="1"/>
    </xf>
    <xf numFmtId="3" fontId="5" fillId="0" borderId="60" xfId="0" applyNumberFormat="1" applyFont="1" applyFill="1" applyBorder="1" applyAlignment="1">
      <alignment horizontal="right" vertical="center" wrapText="1" indent="1"/>
    </xf>
    <xf numFmtId="0" fontId="4" fillId="3" borderId="5" xfId="0" applyFont="1" applyFill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right" vertical="center" wrapText="1" indent="1"/>
    </xf>
    <xf numFmtId="176" fontId="5" fillId="0" borderId="5" xfId="0" applyNumberFormat="1" applyFont="1" applyFill="1" applyBorder="1" applyAlignment="1">
      <alignment horizontal="right" vertical="center" wrapText="1" indent="1"/>
    </xf>
    <xf numFmtId="176" fontId="5" fillId="0" borderId="58" xfId="0" applyNumberFormat="1" applyFont="1" applyBorder="1" applyAlignment="1">
      <alignment horizontal="right" vertical="center" wrapText="1" inden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58" xfId="0" applyFont="1" applyFill="1" applyBorder="1" applyAlignment="1">
      <alignment horizontal="center" vertical="center" wrapText="1"/>
    </xf>
    <xf numFmtId="0" fontId="5" fillId="2" borderId="60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33" xfId="0" applyFont="1" applyBorder="1" applyAlignment="1">
      <alignment horizontal="right" vertical="center" wrapText="1"/>
    </xf>
    <xf numFmtId="0" fontId="8" fillId="0" borderId="33" xfId="0" applyFont="1" applyBorder="1" applyAlignment="1">
      <alignment horizontal="right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178" fontId="20" fillId="8" borderId="52" xfId="7" applyFont="1" applyFill="1" applyBorder="1" applyAlignment="1">
      <alignment horizontal="center" vertical="center" wrapText="1"/>
    </xf>
    <xf numFmtId="178" fontId="20" fillId="8" borderId="55" xfId="7" applyFont="1" applyFill="1" applyBorder="1" applyAlignment="1">
      <alignment horizontal="center" vertical="center" wrapText="1"/>
    </xf>
    <xf numFmtId="178" fontId="20" fillId="8" borderId="56" xfId="7" applyFont="1" applyFill="1" applyBorder="1" applyAlignment="1">
      <alignment horizontal="center" vertical="center" wrapText="1"/>
    </xf>
    <xf numFmtId="0" fontId="20" fillId="8" borderId="54" xfId="0" applyFont="1" applyFill="1" applyBorder="1" applyAlignment="1">
      <alignment horizontal="center" vertical="center" wrapText="1"/>
    </xf>
    <xf numFmtId="0" fontId="20" fillId="8" borderId="39" xfId="0" applyFont="1" applyFill="1" applyBorder="1" applyAlignment="1">
      <alignment horizontal="center" vertical="center" wrapText="1"/>
    </xf>
    <xf numFmtId="0" fontId="20" fillId="8" borderId="23" xfId="0" applyFont="1" applyFill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/>
    </xf>
    <xf numFmtId="0" fontId="20" fillId="8" borderId="52" xfId="0" applyFont="1" applyFill="1" applyBorder="1" applyAlignment="1">
      <alignment horizontal="center" vertical="center"/>
    </xf>
    <xf numFmtId="0" fontId="20" fillId="8" borderId="56" xfId="0" applyFont="1" applyFill="1" applyBorder="1" applyAlignment="1">
      <alignment horizontal="center" vertical="center"/>
    </xf>
    <xf numFmtId="0" fontId="20" fillId="8" borderId="12" xfId="0" applyFont="1" applyFill="1" applyBorder="1" applyAlignment="1">
      <alignment horizontal="center" vertical="center" wrapText="1"/>
    </xf>
    <xf numFmtId="0" fontId="20" fillId="8" borderId="9" xfId="0" applyFont="1" applyFill="1" applyBorder="1" applyAlignment="1">
      <alignment horizontal="center" vertical="center" wrapText="1"/>
    </xf>
    <xf numFmtId="49" fontId="12" fillId="0" borderId="35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0" fillId="8" borderId="51" xfId="0" applyFont="1" applyFill="1" applyBorder="1" applyAlignment="1">
      <alignment horizontal="center" vertical="center"/>
    </xf>
    <xf numFmtId="0" fontId="20" fillId="8" borderId="57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center"/>
    </xf>
  </cellXfs>
  <cellStyles count="9">
    <cellStyle name="쉼표 [0]" xfId="8" builtinId="6"/>
    <cellStyle name="쉼표 [0] 3" xfId="1"/>
    <cellStyle name="쉼표 [0] 3 2 2" xfId="2"/>
    <cellStyle name="쉼표 [0] 3 2 2 2" xfId="3"/>
    <cellStyle name="쉼표 [0]_11-교통관광" xfId="4"/>
    <cellStyle name="쉼표 [0]_11-교통관광 2" xfId="5"/>
    <cellStyle name="쉼표 [0]_11-교통관광 2 4" xfId="6"/>
    <cellStyle name="콤마 [0]_천기일수" xfId="7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I42"/>
  <sheetViews>
    <sheetView view="pageBreakPreview" zoomScaleNormal="115" zoomScaleSheetLayoutView="100" workbookViewId="0">
      <selection activeCell="H7" sqref="H7"/>
    </sheetView>
  </sheetViews>
  <sheetFormatPr defaultRowHeight="24.95" customHeight="1" x14ac:dyDescent="0.15"/>
  <cols>
    <col min="1" max="1" width="6.5546875" style="1" customWidth="1"/>
    <col min="2" max="2" width="12.5546875" style="1" customWidth="1"/>
    <col min="3" max="3" width="12.77734375" style="1" customWidth="1"/>
    <col min="4" max="4" width="12.6640625" style="1" customWidth="1"/>
    <col min="5" max="5" width="12" style="1" customWidth="1"/>
    <col min="6" max="6" width="10.6640625" style="1" customWidth="1"/>
    <col min="7" max="7" width="11.109375" style="1" bestFit="1" customWidth="1"/>
    <col min="8" max="8" width="10.109375" style="1" customWidth="1"/>
    <col min="9" max="9" width="11" style="1" customWidth="1"/>
    <col min="10" max="10" width="9.5546875" style="1" bestFit="1" customWidth="1"/>
    <col min="11" max="16384" width="8.88671875" style="1"/>
  </cols>
  <sheetData>
    <row r="2" spans="1:9" ht="24.95" customHeight="1" x14ac:dyDescent="0.15">
      <c r="A2" s="173" t="s">
        <v>43</v>
      </c>
      <c r="B2" s="173"/>
      <c r="C2" s="173"/>
      <c r="D2" s="173"/>
      <c r="E2" s="173"/>
      <c r="F2" s="173"/>
      <c r="G2" s="173"/>
      <c r="H2" s="173"/>
    </row>
    <row r="3" spans="1:9" ht="24.95" customHeight="1" x14ac:dyDescent="0.15">
      <c r="A3" s="2"/>
      <c r="B3" s="2"/>
      <c r="C3" s="2"/>
      <c r="D3" s="2"/>
      <c r="E3" s="2"/>
      <c r="F3" s="2"/>
      <c r="G3" s="2"/>
      <c r="H3" s="2"/>
    </row>
    <row r="4" spans="1:9" ht="24.95" customHeight="1" thickBot="1" x14ac:dyDescent="0.2">
      <c r="D4" s="174"/>
      <c r="E4" s="174"/>
      <c r="F4" s="168" t="s">
        <v>190</v>
      </c>
      <c r="G4" s="169"/>
      <c r="H4" s="169"/>
    </row>
    <row r="5" spans="1:9" ht="29.25" customHeight="1" thickTop="1" thickBot="1" x14ac:dyDescent="0.2">
      <c r="A5" s="170" t="s">
        <v>3</v>
      </c>
      <c r="B5" s="170" t="s">
        <v>179</v>
      </c>
      <c r="C5" s="175" t="s">
        <v>192</v>
      </c>
      <c r="D5" s="176" t="s">
        <v>193</v>
      </c>
      <c r="E5" s="178" t="s">
        <v>2</v>
      </c>
      <c r="F5" s="170"/>
      <c r="G5" s="170" t="s">
        <v>5</v>
      </c>
      <c r="H5" s="170"/>
    </row>
    <row r="6" spans="1:9" ht="24.95" customHeight="1" thickBot="1" x14ac:dyDescent="0.2">
      <c r="A6" s="170"/>
      <c r="B6" s="170"/>
      <c r="C6" s="175"/>
      <c r="D6" s="177"/>
      <c r="E6" s="85" t="s">
        <v>177</v>
      </c>
      <c r="F6" s="138" t="s">
        <v>4</v>
      </c>
      <c r="G6" s="30" t="s">
        <v>177</v>
      </c>
      <c r="H6" s="138" t="s">
        <v>6</v>
      </c>
    </row>
    <row r="7" spans="1:9" ht="24.95" customHeight="1" thickTop="1" thickBot="1" x14ac:dyDescent="0.2">
      <c r="A7" s="143" t="s">
        <v>37</v>
      </c>
      <c r="B7" s="144">
        <f>B8+B9+B10+B11+B12</f>
        <v>40576</v>
      </c>
      <c r="C7" s="146">
        <f>C8+C9+C10+C11+C12</f>
        <v>41312</v>
      </c>
      <c r="D7" s="146">
        <f>D8+D9+D10+D11+D12</f>
        <v>41380</v>
      </c>
      <c r="E7" s="86">
        <f t="shared" ref="E7:E12" si="0">D7-B7</f>
        <v>804</v>
      </c>
      <c r="F7" s="9">
        <f t="shared" ref="F7:F12" si="1">D7-C7</f>
        <v>68</v>
      </c>
      <c r="G7" s="139">
        <f t="shared" ref="G7:G12" si="2">D7/B7-1</f>
        <v>1.9814668769716048E-2</v>
      </c>
      <c r="H7" s="139">
        <f t="shared" ref="H7:H12" si="3">D7/C7-1</f>
        <v>1.6460108443068222E-3</v>
      </c>
    </row>
    <row r="8" spans="1:9" ht="24.95" customHeight="1" thickBot="1" x14ac:dyDescent="0.2">
      <c r="A8" s="143" t="s">
        <v>36</v>
      </c>
      <c r="B8" s="145">
        <v>29676</v>
      </c>
      <c r="C8" s="140">
        <v>30303</v>
      </c>
      <c r="D8" s="140">
        <v>30382</v>
      </c>
      <c r="E8" s="86">
        <f t="shared" si="0"/>
        <v>706</v>
      </c>
      <c r="F8" s="9">
        <f t="shared" si="1"/>
        <v>79</v>
      </c>
      <c r="G8" s="139">
        <f t="shared" si="2"/>
        <v>2.3790268230219791E-2</v>
      </c>
      <c r="H8" s="139">
        <f t="shared" si="3"/>
        <v>2.6070026070026397E-3</v>
      </c>
    </row>
    <row r="9" spans="1:9" ht="24.95" customHeight="1" thickBot="1" x14ac:dyDescent="0.2">
      <c r="A9" s="143" t="s">
        <v>35</v>
      </c>
      <c r="B9" s="145">
        <v>1620</v>
      </c>
      <c r="C9" s="140">
        <v>1603</v>
      </c>
      <c r="D9" s="140">
        <v>1596</v>
      </c>
      <c r="E9" s="86">
        <f t="shared" si="0"/>
        <v>-24</v>
      </c>
      <c r="F9" s="9">
        <f t="shared" si="1"/>
        <v>-7</v>
      </c>
      <c r="G9" s="44">
        <f t="shared" si="2"/>
        <v>-1.4814814814814836E-2</v>
      </c>
      <c r="H9" s="44">
        <f t="shared" si="3"/>
        <v>-4.366812227074246E-3</v>
      </c>
    </row>
    <row r="10" spans="1:9" ht="24.95" customHeight="1" thickBot="1" x14ac:dyDescent="0.2">
      <c r="A10" s="143" t="s">
        <v>34</v>
      </c>
      <c r="B10" s="145">
        <v>5812</v>
      </c>
      <c r="C10" s="140">
        <v>5802</v>
      </c>
      <c r="D10" s="140">
        <v>5795</v>
      </c>
      <c r="E10" s="86">
        <f t="shared" si="0"/>
        <v>-17</v>
      </c>
      <c r="F10" s="9">
        <f t="shared" si="1"/>
        <v>-7</v>
      </c>
      <c r="G10" s="44">
        <f t="shared" si="2"/>
        <v>-2.9249827942188222E-3</v>
      </c>
      <c r="H10" s="44">
        <f t="shared" si="3"/>
        <v>-1.2064805239572207E-3</v>
      </c>
    </row>
    <row r="11" spans="1:9" ht="24.95" customHeight="1" thickBot="1" x14ac:dyDescent="0.2">
      <c r="A11" s="143" t="s">
        <v>33</v>
      </c>
      <c r="B11" s="145">
        <v>161</v>
      </c>
      <c r="C11" s="141">
        <v>170</v>
      </c>
      <c r="D11" s="141">
        <v>170</v>
      </c>
      <c r="E11" s="86">
        <f t="shared" si="0"/>
        <v>9</v>
      </c>
      <c r="F11" s="9">
        <f t="shared" si="1"/>
        <v>0</v>
      </c>
      <c r="G11" s="10">
        <f t="shared" si="2"/>
        <v>5.5900621118012417E-2</v>
      </c>
      <c r="H11" s="139">
        <f t="shared" si="3"/>
        <v>0</v>
      </c>
    </row>
    <row r="12" spans="1:9" ht="24.95" customHeight="1" thickBot="1" x14ac:dyDescent="0.2">
      <c r="A12" s="143" t="s">
        <v>32</v>
      </c>
      <c r="B12" s="145">
        <v>3307</v>
      </c>
      <c r="C12" s="142">
        <v>3434</v>
      </c>
      <c r="D12" s="142">
        <v>3437</v>
      </c>
      <c r="E12" s="86">
        <f t="shared" si="0"/>
        <v>130</v>
      </c>
      <c r="F12" s="9">
        <f t="shared" si="1"/>
        <v>3</v>
      </c>
      <c r="G12" s="139">
        <f t="shared" si="2"/>
        <v>3.9310553371636026E-2</v>
      </c>
      <c r="H12" s="10">
        <f t="shared" si="3"/>
        <v>8.7361677344199862E-4</v>
      </c>
    </row>
    <row r="14" spans="1:9" ht="24.95" customHeight="1" x14ac:dyDescent="0.15">
      <c r="B14" s="8"/>
      <c r="C14" s="8"/>
      <c r="D14" s="8"/>
      <c r="E14" s="8"/>
      <c r="F14" s="8"/>
      <c r="G14" s="8"/>
      <c r="H14" s="8"/>
      <c r="I14" s="8"/>
    </row>
    <row r="15" spans="1:9" ht="51.75" customHeight="1" x14ac:dyDescent="0.15">
      <c r="B15" s="179" t="s">
        <v>7</v>
      </c>
      <c r="C15" s="179"/>
      <c r="D15" s="179"/>
      <c r="E15" s="179"/>
      <c r="F15" s="179"/>
    </row>
    <row r="16" spans="1:9" ht="24.95" customHeight="1" thickBot="1" x14ac:dyDescent="0.2">
      <c r="E16" s="180" t="s">
        <v>194</v>
      </c>
      <c r="F16" s="181"/>
    </row>
    <row r="17" spans="1:6" ht="24.95" customHeight="1" thickBot="1" x14ac:dyDescent="0.2">
      <c r="A17" s="182" t="s">
        <v>8</v>
      </c>
      <c r="B17" s="183"/>
      <c r="C17" s="6" t="s">
        <v>9</v>
      </c>
      <c r="D17" s="6" t="s">
        <v>10</v>
      </c>
      <c r="E17" s="6" t="s">
        <v>0</v>
      </c>
      <c r="F17" s="7" t="s">
        <v>1</v>
      </c>
    </row>
    <row r="18" spans="1:6" ht="24.95" customHeight="1" thickTop="1" thickBot="1" x14ac:dyDescent="0.2">
      <c r="A18" s="184" t="s">
        <v>27</v>
      </c>
      <c r="B18" s="185"/>
      <c r="C18" s="11">
        <f>SUM(C19,C26,C29,C34,C38)</f>
        <v>41380</v>
      </c>
      <c r="D18" s="11">
        <f>SUM(D19,D26,D29,D34,D38)</f>
        <v>349</v>
      </c>
      <c r="E18" s="11">
        <f>SUM(E19,E26,E29,E34,E38)</f>
        <v>39676</v>
      </c>
      <c r="F18" s="132">
        <f>SUM(F19,F26,F29,F34,F38)</f>
        <v>1355</v>
      </c>
    </row>
    <row r="19" spans="1:6" ht="24.95" customHeight="1" thickTop="1" thickBot="1" x14ac:dyDescent="0.2">
      <c r="A19" s="171" t="s">
        <v>28</v>
      </c>
      <c r="B19" s="172"/>
      <c r="C19" s="12">
        <f>SUM(C20,C23,C24,C25)</f>
        <v>30382</v>
      </c>
      <c r="D19" s="12">
        <f>SUM(D20,D23,D24,D25)</f>
        <v>105</v>
      </c>
      <c r="E19" s="12">
        <f>SUM(E20,E23,E24,E25,)</f>
        <v>29390</v>
      </c>
      <c r="F19" s="13">
        <f>SUM(F20,F23,F24,F25)</f>
        <v>887</v>
      </c>
    </row>
    <row r="20" spans="1:6" ht="23.25" customHeight="1" thickTop="1" x14ac:dyDescent="0.15">
      <c r="A20" s="155" t="s">
        <v>23</v>
      </c>
      <c r="B20" s="4" t="s">
        <v>24</v>
      </c>
      <c r="C20" s="14">
        <v>20412</v>
      </c>
      <c r="D20" s="14">
        <v>76</v>
      </c>
      <c r="E20" s="14">
        <v>19507</v>
      </c>
      <c r="F20" s="24">
        <v>829</v>
      </c>
    </row>
    <row r="21" spans="1:6" ht="24.95" customHeight="1" x14ac:dyDescent="0.15">
      <c r="A21" s="157"/>
      <c r="B21" s="5" t="s">
        <v>11</v>
      </c>
      <c r="C21" s="15">
        <v>18752</v>
      </c>
      <c r="D21" s="15">
        <v>76</v>
      </c>
      <c r="E21" s="15">
        <v>17850</v>
      </c>
      <c r="F21" s="16">
        <v>826</v>
      </c>
    </row>
    <row r="22" spans="1:6" ht="24.95" customHeight="1" x14ac:dyDescent="0.15">
      <c r="A22" s="157"/>
      <c r="B22" s="5" t="s">
        <v>12</v>
      </c>
      <c r="C22" s="20">
        <v>1660</v>
      </c>
      <c r="D22" s="15">
        <v>0</v>
      </c>
      <c r="E22" s="15">
        <v>1657</v>
      </c>
      <c r="F22" s="16">
        <v>3</v>
      </c>
    </row>
    <row r="23" spans="1:6" ht="24.95" customHeight="1" x14ac:dyDescent="0.15">
      <c r="A23" s="157" t="s">
        <v>13</v>
      </c>
      <c r="B23" s="158"/>
      <c r="C23" s="20">
        <v>109</v>
      </c>
      <c r="D23" s="15">
        <v>1</v>
      </c>
      <c r="E23" s="17">
        <v>105</v>
      </c>
      <c r="F23" s="18">
        <v>3</v>
      </c>
    </row>
    <row r="24" spans="1:6" ht="24.95" customHeight="1" x14ac:dyDescent="0.15">
      <c r="A24" s="157" t="s">
        <v>25</v>
      </c>
      <c r="B24" s="158"/>
      <c r="C24" s="20">
        <v>8111</v>
      </c>
      <c r="D24" s="15">
        <v>22</v>
      </c>
      <c r="E24" s="15">
        <v>8052</v>
      </c>
      <c r="F24" s="16">
        <v>37</v>
      </c>
    </row>
    <row r="25" spans="1:6" ht="24.95" customHeight="1" thickBot="1" x14ac:dyDescent="0.2">
      <c r="A25" s="164" t="s">
        <v>26</v>
      </c>
      <c r="B25" s="165"/>
      <c r="C25" s="20">
        <v>1750</v>
      </c>
      <c r="D25" s="19">
        <v>6</v>
      </c>
      <c r="E25" s="20">
        <v>1726</v>
      </c>
      <c r="F25" s="21">
        <v>18</v>
      </c>
    </row>
    <row r="26" spans="1:6" ht="24.95" customHeight="1" thickBot="1" x14ac:dyDescent="0.2">
      <c r="A26" s="153" t="s">
        <v>29</v>
      </c>
      <c r="B26" s="154"/>
      <c r="C26" s="22">
        <f>SUM(C27:C28)</f>
        <v>1596</v>
      </c>
      <c r="D26" s="22">
        <f>SUM(D27:D28)</f>
        <v>85</v>
      </c>
      <c r="E26" s="22">
        <f>SUM(E27:E28)</f>
        <v>1364</v>
      </c>
      <c r="F26" s="23">
        <f>SUM(F27:F28)</f>
        <v>147</v>
      </c>
    </row>
    <row r="27" spans="1:6" ht="24.95" customHeight="1" thickTop="1" x14ac:dyDescent="0.15">
      <c r="A27" s="147" t="s">
        <v>14</v>
      </c>
      <c r="B27" s="162"/>
      <c r="C27" s="20">
        <v>1518</v>
      </c>
      <c r="D27" s="17">
        <v>62</v>
      </c>
      <c r="E27" s="17">
        <v>1312</v>
      </c>
      <c r="F27" s="18">
        <v>144</v>
      </c>
    </row>
    <row r="28" spans="1:6" ht="24.95" customHeight="1" thickBot="1" x14ac:dyDescent="0.2">
      <c r="A28" s="166" t="s">
        <v>15</v>
      </c>
      <c r="B28" s="167"/>
      <c r="C28" s="20">
        <v>78</v>
      </c>
      <c r="D28" s="20">
        <v>23</v>
      </c>
      <c r="E28" s="20">
        <v>52</v>
      </c>
      <c r="F28" s="21">
        <v>3</v>
      </c>
    </row>
    <row r="29" spans="1:6" ht="24.95" customHeight="1" thickBot="1" x14ac:dyDescent="0.2">
      <c r="A29" s="153" t="s">
        <v>30</v>
      </c>
      <c r="B29" s="154"/>
      <c r="C29" s="22">
        <f>SUM(C30:C33)</f>
        <v>5795</v>
      </c>
      <c r="D29" s="22">
        <f>SUM(D30:D33)</f>
        <v>100</v>
      </c>
      <c r="E29" s="22">
        <f>SUM(E30:E33)</f>
        <v>5451</v>
      </c>
      <c r="F29" s="23">
        <f>SUM(F30:F33)</f>
        <v>244</v>
      </c>
    </row>
    <row r="30" spans="1:6" ht="24.95" customHeight="1" thickTop="1" x14ac:dyDescent="0.15">
      <c r="A30" s="155" t="s">
        <v>16</v>
      </c>
      <c r="B30" s="156"/>
      <c r="C30" s="14">
        <v>3698</v>
      </c>
      <c r="D30" s="14">
        <v>37</v>
      </c>
      <c r="E30" s="14">
        <v>3528</v>
      </c>
      <c r="F30" s="24">
        <v>133</v>
      </c>
    </row>
    <row r="31" spans="1:6" ht="24.95" customHeight="1" x14ac:dyDescent="0.15">
      <c r="A31" s="157" t="s">
        <v>17</v>
      </c>
      <c r="B31" s="158"/>
      <c r="C31" s="15">
        <f>SUM(D31:F31)</f>
        <v>100</v>
      </c>
      <c r="D31" s="15">
        <v>5</v>
      </c>
      <c r="E31" s="15">
        <v>90</v>
      </c>
      <c r="F31" s="16">
        <v>5</v>
      </c>
    </row>
    <row r="32" spans="1:6" ht="24.95" customHeight="1" x14ac:dyDescent="0.15">
      <c r="A32" s="157" t="s">
        <v>18</v>
      </c>
      <c r="B32" s="158"/>
      <c r="C32" s="15">
        <v>846</v>
      </c>
      <c r="D32" s="15">
        <v>10</v>
      </c>
      <c r="E32" s="15">
        <v>832</v>
      </c>
      <c r="F32" s="16">
        <v>4</v>
      </c>
    </row>
    <row r="33" spans="1:6" ht="24.95" customHeight="1" thickBot="1" x14ac:dyDescent="0.2">
      <c r="A33" s="160" t="s">
        <v>19</v>
      </c>
      <c r="B33" s="161"/>
      <c r="C33" s="20">
        <v>1151</v>
      </c>
      <c r="D33" s="20">
        <v>48</v>
      </c>
      <c r="E33" s="20">
        <v>1001</v>
      </c>
      <c r="F33" s="21">
        <v>102</v>
      </c>
    </row>
    <row r="34" spans="1:6" ht="24.95" customHeight="1" thickBot="1" x14ac:dyDescent="0.2">
      <c r="A34" s="153" t="s">
        <v>31</v>
      </c>
      <c r="B34" s="154"/>
      <c r="C34" s="22">
        <f>SUM(C35:C37)</f>
        <v>170</v>
      </c>
      <c r="D34" s="22">
        <f>SUM(D35:D37)</f>
        <v>6</v>
      </c>
      <c r="E34" s="22">
        <f>SUM(E35:E37)</f>
        <v>87</v>
      </c>
      <c r="F34" s="23">
        <f>SUM(F35:F37)</f>
        <v>77</v>
      </c>
    </row>
    <row r="35" spans="1:6" ht="24.95" customHeight="1" thickTop="1" x14ac:dyDescent="0.15">
      <c r="A35" s="147" t="s">
        <v>20</v>
      </c>
      <c r="B35" s="162"/>
      <c r="C35" s="17">
        <v>41</v>
      </c>
      <c r="D35" s="17">
        <v>1</v>
      </c>
      <c r="E35" s="17">
        <v>25</v>
      </c>
      <c r="F35" s="18">
        <v>15</v>
      </c>
    </row>
    <row r="36" spans="1:6" ht="24.95" customHeight="1" x14ac:dyDescent="0.15">
      <c r="A36" s="149" t="s">
        <v>21</v>
      </c>
      <c r="B36" s="163"/>
      <c r="C36" s="17">
        <f>SUM(D36:F36)</f>
        <v>3</v>
      </c>
      <c r="D36" s="15">
        <v>0</v>
      </c>
      <c r="E36" s="15">
        <v>1</v>
      </c>
      <c r="F36" s="16">
        <v>2</v>
      </c>
    </row>
    <row r="37" spans="1:6" ht="24.95" customHeight="1" thickBot="1" x14ac:dyDescent="0.2">
      <c r="A37" s="151" t="s">
        <v>22</v>
      </c>
      <c r="B37" s="159"/>
      <c r="C37" s="25">
        <v>126</v>
      </c>
      <c r="D37" s="19">
        <v>5</v>
      </c>
      <c r="E37" s="19">
        <v>61</v>
      </c>
      <c r="F37" s="26">
        <v>60</v>
      </c>
    </row>
    <row r="38" spans="1:6" ht="24.95" customHeight="1" thickBot="1" x14ac:dyDescent="0.2">
      <c r="A38" s="153" t="s">
        <v>38</v>
      </c>
      <c r="B38" s="154"/>
      <c r="C38" s="22">
        <f>SUM(C39:C42)</f>
        <v>3437</v>
      </c>
      <c r="D38" s="22">
        <f>SUM(D39:D42)</f>
        <v>53</v>
      </c>
      <c r="E38" s="22">
        <f>SUM(E39:E42)</f>
        <v>3384</v>
      </c>
      <c r="F38" s="23">
        <f>SUM(F39:F42)</f>
        <v>0</v>
      </c>
    </row>
    <row r="39" spans="1:6" ht="24.95" customHeight="1" thickTop="1" x14ac:dyDescent="0.15">
      <c r="A39" s="147" t="s">
        <v>39</v>
      </c>
      <c r="B39" s="148"/>
      <c r="C39" s="15">
        <f>SUM(D39:F39)</f>
        <v>292</v>
      </c>
      <c r="D39" s="14">
        <v>3</v>
      </c>
      <c r="E39" s="14">
        <v>289</v>
      </c>
      <c r="F39" s="24"/>
    </row>
    <row r="40" spans="1:6" ht="24.95" customHeight="1" x14ac:dyDescent="0.15">
      <c r="A40" s="149" t="s">
        <v>40</v>
      </c>
      <c r="B40" s="150"/>
      <c r="C40" s="15">
        <f>SUM(D40:F40)</f>
        <v>1175</v>
      </c>
      <c r="D40" s="15">
        <v>5</v>
      </c>
      <c r="E40" s="15">
        <v>1170</v>
      </c>
      <c r="F40" s="16"/>
    </row>
    <row r="41" spans="1:6" ht="24.95" customHeight="1" x14ac:dyDescent="0.15">
      <c r="A41" s="149" t="s">
        <v>41</v>
      </c>
      <c r="B41" s="150"/>
      <c r="C41" s="15">
        <f>SUM(D41:F41)</f>
        <v>1780</v>
      </c>
      <c r="D41" s="15">
        <v>42</v>
      </c>
      <c r="E41" s="15">
        <v>1738</v>
      </c>
      <c r="F41" s="16"/>
    </row>
    <row r="42" spans="1:6" ht="24.95" customHeight="1" thickBot="1" x14ac:dyDescent="0.2">
      <c r="A42" s="151" t="s">
        <v>42</v>
      </c>
      <c r="B42" s="152"/>
      <c r="C42" s="19">
        <f>SUM(D42:F42)</f>
        <v>190</v>
      </c>
      <c r="D42" s="19">
        <v>3</v>
      </c>
      <c r="E42" s="19">
        <v>187</v>
      </c>
      <c r="F42" s="26"/>
    </row>
  </sheetData>
  <mergeCells count="35">
    <mergeCell ref="F4:H4"/>
    <mergeCell ref="G5:H5"/>
    <mergeCell ref="A19:B19"/>
    <mergeCell ref="A20:A22"/>
    <mergeCell ref="A2:H2"/>
    <mergeCell ref="D4:E4"/>
    <mergeCell ref="A5:A6"/>
    <mergeCell ref="B5:B6"/>
    <mergeCell ref="C5:C6"/>
    <mergeCell ref="D5:D6"/>
    <mergeCell ref="E5:F5"/>
    <mergeCell ref="B15:F15"/>
    <mergeCell ref="E16:F16"/>
    <mergeCell ref="A17:B17"/>
    <mergeCell ref="A18:B18"/>
    <mergeCell ref="A25:B25"/>
    <mergeCell ref="A26:B26"/>
    <mergeCell ref="A27:B27"/>
    <mergeCell ref="A28:B28"/>
    <mergeCell ref="A23:B23"/>
    <mergeCell ref="A24:B24"/>
    <mergeCell ref="A39:B39"/>
    <mergeCell ref="A41:B41"/>
    <mergeCell ref="A42:B42"/>
    <mergeCell ref="A40:B40"/>
    <mergeCell ref="A29:B29"/>
    <mergeCell ref="A30:B30"/>
    <mergeCell ref="A31:B31"/>
    <mergeCell ref="A32:B32"/>
    <mergeCell ref="A38:B38"/>
    <mergeCell ref="A37:B37"/>
    <mergeCell ref="A33:B33"/>
    <mergeCell ref="A34:B34"/>
    <mergeCell ref="A35:B35"/>
    <mergeCell ref="A36:B36"/>
  </mergeCells>
  <phoneticPr fontId="1" type="noConversion"/>
  <pageMargins left="0.95" right="0.74803149606299213" top="0.98425196850393704" bottom="0.98425196850393704" header="0.51181102362204722" footer="0.51181102362204722"/>
  <pageSetup paperSize="9" scale="64" orientation="portrait" horizontalDpi="300" verticalDpi="300" r:id="rId1"/>
  <headerFooter alignWithMargins="0"/>
  <rowBreaks count="1" manualBreakCount="1">
    <brk id="14" max="7" man="1"/>
  </rowBreaks>
  <colBreaks count="1" manualBreakCount="1">
    <brk id="8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63"/>
  <sheetViews>
    <sheetView zoomScaleNormal="100" zoomScaleSheetLayoutView="80" workbookViewId="0">
      <pane xSplit="1" ySplit="5" topLeftCell="B51" activePane="bottomRight" state="frozen"/>
      <selection pane="topRight" activeCell="B1" sqref="B1"/>
      <selection pane="bottomLeft" activeCell="A6" sqref="A6"/>
      <selection pane="bottomRight" activeCell="B1" sqref="B1:V1"/>
    </sheetView>
  </sheetViews>
  <sheetFormatPr defaultRowHeight="24.95" customHeight="1" x14ac:dyDescent="0.15"/>
  <cols>
    <col min="1" max="1" width="8.44140625" style="1" customWidth="1"/>
    <col min="2" max="2" width="8.44140625" style="34" bestFit="1" customWidth="1"/>
    <col min="3" max="3" width="7.5546875" style="34" bestFit="1" customWidth="1"/>
    <col min="4" max="9" width="4.77734375" style="34" customWidth="1"/>
    <col min="10" max="10" width="7.44140625" style="34" bestFit="1" customWidth="1"/>
    <col min="11" max="11" width="4.77734375" style="34" customWidth="1"/>
    <col min="12" max="12" width="5.33203125" style="34" customWidth="1"/>
    <col min="13" max="14" width="5.44140625" style="34" customWidth="1"/>
    <col min="15" max="15" width="4.5546875" style="34" customWidth="1"/>
    <col min="16" max="21" width="4" style="34" customWidth="1"/>
    <col min="22" max="22" width="5.5546875" style="1" customWidth="1"/>
    <col min="23" max="23" width="7.77734375" style="1" customWidth="1"/>
    <col min="24" max="24" width="6.5546875" style="1" customWidth="1"/>
    <col min="25" max="16384" width="8.88671875" style="1"/>
  </cols>
  <sheetData>
    <row r="1" spans="1:24" s="32" customFormat="1" ht="29.25" customHeight="1" x14ac:dyDescent="0.15">
      <c r="B1" s="173" t="s">
        <v>99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36"/>
    </row>
    <row r="2" spans="1:24" s="32" customFormat="1" ht="11.25" customHeight="1" x14ac:dyDescent="0.15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190" t="s">
        <v>97</v>
      </c>
      <c r="V2" s="191"/>
      <c r="W2" s="191"/>
      <c r="X2" s="191"/>
    </row>
    <row r="3" spans="1:24" s="32" customFormat="1" ht="22.5" customHeight="1" x14ac:dyDescent="0.15">
      <c r="A3" s="186" t="s">
        <v>91</v>
      </c>
      <c r="B3" s="188" t="s">
        <v>90</v>
      </c>
      <c r="C3" s="187" t="s">
        <v>82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 t="s">
        <v>81</v>
      </c>
      <c r="P3" s="187"/>
      <c r="Q3" s="187"/>
      <c r="R3" s="187"/>
      <c r="S3" s="187"/>
      <c r="T3" s="187"/>
      <c r="U3" s="187"/>
      <c r="V3" s="187"/>
      <c r="W3" s="187" t="s">
        <v>104</v>
      </c>
      <c r="X3" s="186" t="s">
        <v>88</v>
      </c>
    </row>
    <row r="4" spans="1:24" s="32" customFormat="1" ht="24.75" customHeight="1" x14ac:dyDescent="0.15">
      <c r="A4" s="186"/>
      <c r="B4" s="188"/>
      <c r="C4" s="187" t="s">
        <v>89</v>
      </c>
      <c r="D4" s="189" t="s">
        <v>71</v>
      </c>
      <c r="E4" s="189" t="s">
        <v>72</v>
      </c>
      <c r="F4" s="189" t="s">
        <v>73</v>
      </c>
      <c r="G4" s="189" t="s">
        <v>74</v>
      </c>
      <c r="H4" s="189" t="s">
        <v>75</v>
      </c>
      <c r="I4" s="189"/>
      <c r="J4" s="189" t="s">
        <v>148</v>
      </c>
      <c r="K4" s="189" t="s">
        <v>77</v>
      </c>
      <c r="L4" s="189"/>
      <c r="M4" s="189"/>
      <c r="N4" s="189" t="s">
        <v>101</v>
      </c>
      <c r="O4" s="187" t="s">
        <v>89</v>
      </c>
      <c r="P4" s="189" t="s">
        <v>83</v>
      </c>
      <c r="Q4" s="189" t="s">
        <v>95</v>
      </c>
      <c r="R4" s="189" t="s">
        <v>96</v>
      </c>
      <c r="S4" s="189" t="s">
        <v>84</v>
      </c>
      <c r="T4" s="189" t="s">
        <v>85</v>
      </c>
      <c r="U4" s="189"/>
      <c r="V4" s="189" t="s">
        <v>100</v>
      </c>
      <c r="W4" s="187"/>
      <c r="X4" s="186"/>
    </row>
    <row r="5" spans="1:24" s="32" customFormat="1" ht="41.25" customHeight="1" x14ac:dyDescent="0.15">
      <c r="A5" s="186"/>
      <c r="B5" s="188"/>
      <c r="C5" s="187"/>
      <c r="D5" s="189"/>
      <c r="E5" s="189"/>
      <c r="F5" s="189"/>
      <c r="G5" s="189"/>
      <c r="H5" s="39" t="s">
        <v>76</v>
      </c>
      <c r="I5" s="39" t="s">
        <v>98</v>
      </c>
      <c r="J5" s="189"/>
      <c r="K5" s="39" t="s">
        <v>78</v>
      </c>
      <c r="L5" s="39" t="s">
        <v>79</v>
      </c>
      <c r="M5" s="39" t="s">
        <v>80</v>
      </c>
      <c r="N5" s="189"/>
      <c r="O5" s="187"/>
      <c r="P5" s="189"/>
      <c r="Q5" s="189"/>
      <c r="R5" s="189"/>
      <c r="S5" s="189"/>
      <c r="T5" s="39" t="s">
        <v>86</v>
      </c>
      <c r="U5" s="39" t="s">
        <v>87</v>
      </c>
      <c r="V5" s="189"/>
      <c r="W5" s="187"/>
      <c r="X5" s="186"/>
    </row>
    <row r="6" spans="1:24" s="32" customFormat="1" ht="14.25" customHeight="1" x14ac:dyDescent="0.15">
      <c r="A6" s="42" t="s">
        <v>92</v>
      </c>
      <c r="B6" s="37">
        <f t="shared" ref="B6:B12" si="0">C6+O6+W6</f>
        <v>6806</v>
      </c>
      <c r="C6" s="35">
        <f t="shared" ref="C6:C12" si="1">D6+E6+F6+G6+H6+I6+J6+K6+L6+M6+N6</f>
        <v>6457</v>
      </c>
      <c r="D6" s="35">
        <v>294</v>
      </c>
      <c r="E6" s="35">
        <v>407</v>
      </c>
      <c r="F6" s="35">
        <v>222</v>
      </c>
      <c r="G6" s="35">
        <v>20</v>
      </c>
      <c r="H6" s="35">
        <v>171</v>
      </c>
      <c r="I6" s="35">
        <v>10</v>
      </c>
      <c r="J6" s="35">
        <v>4868</v>
      </c>
      <c r="K6" s="35">
        <v>334</v>
      </c>
      <c r="L6" s="35">
        <v>86</v>
      </c>
      <c r="M6" s="35">
        <v>10</v>
      </c>
      <c r="N6" s="35">
        <v>35</v>
      </c>
      <c r="O6" s="35">
        <f t="shared" ref="O6:O12" si="2">P6+Q6+R6+S6+T6+U6+V6</f>
        <v>98</v>
      </c>
      <c r="P6" s="35">
        <v>4</v>
      </c>
      <c r="Q6" s="35">
        <v>27</v>
      </c>
      <c r="R6" s="35">
        <v>17</v>
      </c>
      <c r="S6" s="35">
        <v>3</v>
      </c>
      <c r="T6" s="35">
        <v>9</v>
      </c>
      <c r="U6" s="35">
        <v>2</v>
      </c>
      <c r="V6" s="35">
        <v>36</v>
      </c>
      <c r="W6" s="35">
        <v>251</v>
      </c>
      <c r="X6" s="35"/>
    </row>
    <row r="7" spans="1:24" s="32" customFormat="1" ht="14.25" customHeight="1" x14ac:dyDescent="0.15">
      <c r="A7" s="42" t="s">
        <v>93</v>
      </c>
      <c r="B7" s="37">
        <f t="shared" si="0"/>
        <v>6474</v>
      </c>
      <c r="C7" s="35">
        <f t="shared" si="1"/>
        <v>5996</v>
      </c>
      <c r="D7" s="35">
        <v>214</v>
      </c>
      <c r="E7" s="35">
        <v>350</v>
      </c>
      <c r="F7" s="35">
        <v>192</v>
      </c>
      <c r="G7" s="35">
        <v>19</v>
      </c>
      <c r="H7" s="35">
        <v>121</v>
      </c>
      <c r="I7" s="35">
        <v>8</v>
      </c>
      <c r="J7" s="35">
        <v>4643</v>
      </c>
      <c r="K7" s="35">
        <v>295</v>
      </c>
      <c r="L7" s="35">
        <v>77</v>
      </c>
      <c r="M7" s="35">
        <v>19</v>
      </c>
      <c r="N7" s="35">
        <v>58</v>
      </c>
      <c r="O7" s="35">
        <f t="shared" si="2"/>
        <v>68</v>
      </c>
      <c r="P7" s="35">
        <v>2</v>
      </c>
      <c r="Q7" s="35">
        <v>12</v>
      </c>
      <c r="R7" s="35">
        <v>6</v>
      </c>
      <c r="S7" s="35">
        <v>7</v>
      </c>
      <c r="T7" s="35">
        <v>9</v>
      </c>
      <c r="U7" s="35">
        <v>1</v>
      </c>
      <c r="V7" s="35">
        <v>31</v>
      </c>
      <c r="W7" s="35">
        <v>410</v>
      </c>
      <c r="X7" s="35"/>
    </row>
    <row r="8" spans="1:24" s="32" customFormat="1" ht="14.25" customHeight="1" x14ac:dyDescent="0.15">
      <c r="A8" s="43" t="s">
        <v>94</v>
      </c>
      <c r="B8" s="37">
        <f t="shared" si="0"/>
        <v>5539</v>
      </c>
      <c r="C8" s="37">
        <f t="shared" si="1"/>
        <v>4915</v>
      </c>
      <c r="D8" s="37">
        <v>261</v>
      </c>
      <c r="E8" s="37">
        <v>513</v>
      </c>
      <c r="F8" s="37">
        <v>271</v>
      </c>
      <c r="G8" s="37">
        <v>22</v>
      </c>
      <c r="H8" s="37">
        <v>158</v>
      </c>
      <c r="I8" s="37">
        <v>19</v>
      </c>
      <c r="J8" s="37">
        <v>3179</v>
      </c>
      <c r="K8" s="37">
        <v>328</v>
      </c>
      <c r="L8" s="37">
        <v>100</v>
      </c>
      <c r="M8" s="37">
        <v>7</v>
      </c>
      <c r="N8" s="37">
        <v>57</v>
      </c>
      <c r="O8" s="37">
        <f t="shared" si="2"/>
        <v>89</v>
      </c>
      <c r="P8" s="37">
        <v>17</v>
      </c>
      <c r="Q8" s="37">
        <v>30</v>
      </c>
      <c r="R8" s="37">
        <v>29</v>
      </c>
      <c r="S8" s="37">
        <v>4</v>
      </c>
      <c r="T8" s="37">
        <v>8</v>
      </c>
      <c r="U8" s="37">
        <v>1</v>
      </c>
      <c r="V8" s="37">
        <v>0</v>
      </c>
      <c r="W8" s="37">
        <v>535</v>
      </c>
      <c r="X8" s="37"/>
    </row>
    <row r="9" spans="1:24" s="32" customFormat="1" ht="14.25" customHeight="1" x14ac:dyDescent="0.15">
      <c r="A9" s="43" t="s">
        <v>102</v>
      </c>
      <c r="B9" s="37">
        <f t="shared" si="0"/>
        <v>5594</v>
      </c>
      <c r="C9" s="37">
        <f t="shared" si="1"/>
        <v>5021</v>
      </c>
      <c r="D9" s="37">
        <v>293</v>
      </c>
      <c r="E9" s="37">
        <v>497</v>
      </c>
      <c r="F9" s="37">
        <v>229</v>
      </c>
      <c r="G9" s="37">
        <v>23</v>
      </c>
      <c r="H9" s="37">
        <v>214</v>
      </c>
      <c r="I9" s="37">
        <v>22</v>
      </c>
      <c r="J9" s="37">
        <v>3252</v>
      </c>
      <c r="K9" s="37">
        <v>321</v>
      </c>
      <c r="L9" s="37">
        <v>114</v>
      </c>
      <c r="M9" s="37">
        <v>4</v>
      </c>
      <c r="N9" s="37">
        <v>52</v>
      </c>
      <c r="O9" s="37">
        <f t="shared" si="2"/>
        <v>58</v>
      </c>
      <c r="P9" s="37">
        <v>17</v>
      </c>
      <c r="Q9" s="37">
        <v>18</v>
      </c>
      <c r="R9" s="37">
        <v>11</v>
      </c>
      <c r="S9" s="37">
        <v>4</v>
      </c>
      <c r="T9" s="37">
        <v>6</v>
      </c>
      <c r="U9" s="37">
        <v>2</v>
      </c>
      <c r="V9" s="37">
        <v>0</v>
      </c>
      <c r="W9" s="37">
        <v>515</v>
      </c>
      <c r="X9" s="37"/>
    </row>
    <row r="10" spans="1:24" s="32" customFormat="1" ht="14.25" customHeight="1" x14ac:dyDescent="0.15">
      <c r="A10" s="43" t="s">
        <v>106</v>
      </c>
      <c r="B10" s="37">
        <f t="shared" si="0"/>
        <v>4298</v>
      </c>
      <c r="C10" s="37">
        <f t="shared" si="1"/>
        <v>3728</v>
      </c>
      <c r="D10" s="37">
        <v>256</v>
      </c>
      <c r="E10" s="37">
        <v>435</v>
      </c>
      <c r="F10" s="37">
        <v>249</v>
      </c>
      <c r="G10" s="37">
        <v>66</v>
      </c>
      <c r="H10" s="37">
        <v>166</v>
      </c>
      <c r="I10" s="37">
        <v>13</v>
      </c>
      <c r="J10" s="37">
        <v>2129</v>
      </c>
      <c r="K10" s="37">
        <v>268</v>
      </c>
      <c r="L10" s="37">
        <v>97</v>
      </c>
      <c r="M10" s="37">
        <v>5</v>
      </c>
      <c r="N10" s="37">
        <v>44</v>
      </c>
      <c r="O10" s="37">
        <f t="shared" si="2"/>
        <v>97</v>
      </c>
      <c r="P10" s="37">
        <v>19</v>
      </c>
      <c r="Q10" s="37">
        <v>36</v>
      </c>
      <c r="R10" s="37">
        <v>26</v>
      </c>
      <c r="S10" s="37">
        <v>3</v>
      </c>
      <c r="T10" s="37">
        <v>9</v>
      </c>
      <c r="U10" s="37">
        <v>2</v>
      </c>
      <c r="V10" s="37">
        <v>2</v>
      </c>
      <c r="W10" s="37">
        <v>473</v>
      </c>
      <c r="X10" s="37"/>
    </row>
    <row r="11" spans="1:24" s="32" customFormat="1" ht="14.25" customHeight="1" x14ac:dyDescent="0.15">
      <c r="A11" s="43" t="s">
        <v>107</v>
      </c>
      <c r="B11" s="37">
        <f>C11+O11+W11</f>
        <v>5820</v>
      </c>
      <c r="C11" s="37">
        <f>D11+E11+F11+G11+H11+I11+J11+K11+L11+M11+N11</f>
        <v>5291</v>
      </c>
      <c r="D11" s="37">
        <v>321</v>
      </c>
      <c r="E11" s="37">
        <v>500</v>
      </c>
      <c r="F11" s="37">
        <v>304</v>
      </c>
      <c r="G11" s="37">
        <v>30</v>
      </c>
      <c r="H11" s="37">
        <v>191</v>
      </c>
      <c r="I11" s="37">
        <v>19</v>
      </c>
      <c r="J11" s="37">
        <v>3397</v>
      </c>
      <c r="K11" s="37">
        <v>320</v>
      </c>
      <c r="L11" s="37">
        <v>123</v>
      </c>
      <c r="M11" s="37">
        <v>8</v>
      </c>
      <c r="N11" s="37">
        <v>78</v>
      </c>
      <c r="O11" s="37">
        <f>P11+Q11+R11+S11+T11+U11+V11</f>
        <v>141</v>
      </c>
      <c r="P11" s="37">
        <v>18</v>
      </c>
      <c r="Q11" s="37">
        <v>49</v>
      </c>
      <c r="R11" s="37">
        <v>33</v>
      </c>
      <c r="S11" s="37">
        <v>8</v>
      </c>
      <c r="T11" s="37">
        <v>24</v>
      </c>
      <c r="U11" s="37">
        <v>4</v>
      </c>
      <c r="V11" s="37">
        <v>5</v>
      </c>
      <c r="W11" s="37">
        <v>388</v>
      </c>
      <c r="X11" s="37"/>
    </row>
    <row r="12" spans="1:24" s="32" customFormat="1" ht="14.25" customHeight="1" x14ac:dyDescent="0.15">
      <c r="A12" s="40" t="s">
        <v>110</v>
      </c>
      <c r="B12" s="38">
        <f t="shared" si="0"/>
        <v>7205</v>
      </c>
      <c r="C12" s="38">
        <f t="shared" si="1"/>
        <v>6652</v>
      </c>
      <c r="D12" s="38">
        <v>291</v>
      </c>
      <c r="E12" s="38">
        <v>500</v>
      </c>
      <c r="F12" s="38">
        <v>325</v>
      </c>
      <c r="G12" s="38">
        <v>41</v>
      </c>
      <c r="H12" s="38">
        <v>201</v>
      </c>
      <c r="I12" s="38">
        <v>17</v>
      </c>
      <c r="J12" s="38">
        <v>4799</v>
      </c>
      <c r="K12" s="38">
        <v>277</v>
      </c>
      <c r="L12" s="38">
        <v>105</v>
      </c>
      <c r="M12" s="38">
        <v>18</v>
      </c>
      <c r="N12" s="38">
        <v>78</v>
      </c>
      <c r="O12" s="38">
        <f t="shared" si="2"/>
        <v>133</v>
      </c>
      <c r="P12" s="38">
        <v>27</v>
      </c>
      <c r="Q12" s="38">
        <v>43</v>
      </c>
      <c r="R12" s="38">
        <v>23</v>
      </c>
      <c r="S12" s="38">
        <v>8</v>
      </c>
      <c r="T12" s="38">
        <v>26</v>
      </c>
      <c r="U12" s="38">
        <v>3</v>
      </c>
      <c r="V12" s="38">
        <v>3</v>
      </c>
      <c r="W12" s="38">
        <v>420</v>
      </c>
      <c r="X12" s="41"/>
    </row>
    <row r="13" spans="1:24" s="32" customFormat="1" ht="14.25" customHeight="1" x14ac:dyDescent="0.15">
      <c r="A13" s="40" t="s">
        <v>111</v>
      </c>
      <c r="B13" s="38">
        <f t="shared" ref="B13:B18" si="3">C13+O13+W13</f>
        <v>8689</v>
      </c>
      <c r="C13" s="38">
        <f t="shared" ref="C13:C18" si="4">D13+E13+F13+G13+H13+I13+J13+K13+L13+M13+N13</f>
        <v>8151</v>
      </c>
      <c r="D13" s="38">
        <v>231</v>
      </c>
      <c r="E13" s="38">
        <v>450</v>
      </c>
      <c r="F13" s="38">
        <v>342</v>
      </c>
      <c r="G13" s="38">
        <v>30</v>
      </c>
      <c r="H13" s="38">
        <v>164</v>
      </c>
      <c r="I13" s="38">
        <v>17</v>
      </c>
      <c r="J13" s="38">
        <v>6578</v>
      </c>
      <c r="K13" s="38">
        <v>203</v>
      </c>
      <c r="L13" s="38">
        <v>90</v>
      </c>
      <c r="M13" s="38">
        <v>5</v>
      </c>
      <c r="N13" s="38">
        <v>41</v>
      </c>
      <c r="O13" s="38">
        <f t="shared" ref="O13:O18" si="5">P13+Q13+R13+S13+T13+U13+V13</f>
        <v>98</v>
      </c>
      <c r="P13" s="38">
        <v>20</v>
      </c>
      <c r="Q13" s="38">
        <v>37</v>
      </c>
      <c r="R13" s="38">
        <v>22</v>
      </c>
      <c r="S13" s="38">
        <v>2</v>
      </c>
      <c r="T13" s="38">
        <v>14</v>
      </c>
      <c r="U13" s="38">
        <v>2</v>
      </c>
      <c r="V13" s="38">
        <v>1</v>
      </c>
      <c r="W13" s="38">
        <v>440</v>
      </c>
      <c r="X13" s="38"/>
    </row>
    <row r="14" spans="1:24" s="32" customFormat="1" ht="14.25" customHeight="1" x14ac:dyDescent="0.15">
      <c r="A14" s="40" t="s">
        <v>113</v>
      </c>
      <c r="B14" s="38">
        <f t="shared" si="3"/>
        <v>5233</v>
      </c>
      <c r="C14" s="38">
        <f t="shared" si="4"/>
        <v>4675</v>
      </c>
      <c r="D14" s="38">
        <v>294</v>
      </c>
      <c r="E14" s="38">
        <v>469</v>
      </c>
      <c r="F14" s="38">
        <v>289</v>
      </c>
      <c r="G14" s="38">
        <v>33</v>
      </c>
      <c r="H14" s="38">
        <v>156</v>
      </c>
      <c r="I14" s="38">
        <v>18</v>
      </c>
      <c r="J14" s="38">
        <v>3026</v>
      </c>
      <c r="K14" s="38">
        <v>205</v>
      </c>
      <c r="L14" s="38">
        <v>108</v>
      </c>
      <c r="M14" s="38">
        <v>20</v>
      </c>
      <c r="N14" s="38">
        <v>57</v>
      </c>
      <c r="O14" s="38">
        <f t="shared" si="5"/>
        <v>97</v>
      </c>
      <c r="P14" s="38">
        <v>14</v>
      </c>
      <c r="Q14" s="38">
        <v>32</v>
      </c>
      <c r="R14" s="38">
        <v>15</v>
      </c>
      <c r="S14" s="38">
        <v>4</v>
      </c>
      <c r="T14" s="38">
        <v>21</v>
      </c>
      <c r="U14" s="38">
        <v>8</v>
      </c>
      <c r="V14" s="38">
        <v>3</v>
      </c>
      <c r="W14" s="38">
        <v>461</v>
      </c>
      <c r="X14" s="38"/>
    </row>
    <row r="15" spans="1:24" s="32" customFormat="1" ht="14.25" customHeight="1" x14ac:dyDescent="0.15">
      <c r="A15" s="40" t="s">
        <v>115</v>
      </c>
      <c r="B15" s="38">
        <f t="shared" si="3"/>
        <v>5484</v>
      </c>
      <c r="C15" s="38">
        <f t="shared" si="4"/>
        <v>4965</v>
      </c>
      <c r="D15" s="38">
        <v>304</v>
      </c>
      <c r="E15" s="38">
        <v>521</v>
      </c>
      <c r="F15" s="38">
        <v>241</v>
      </c>
      <c r="G15" s="38">
        <v>38</v>
      </c>
      <c r="H15" s="38">
        <v>186</v>
      </c>
      <c r="I15" s="38">
        <v>19</v>
      </c>
      <c r="J15" s="38">
        <v>3272</v>
      </c>
      <c r="K15" s="38">
        <v>215</v>
      </c>
      <c r="L15" s="38">
        <v>90</v>
      </c>
      <c r="M15" s="38">
        <v>14</v>
      </c>
      <c r="N15" s="38">
        <v>65</v>
      </c>
      <c r="O15" s="38">
        <f t="shared" si="5"/>
        <v>106</v>
      </c>
      <c r="P15" s="38">
        <v>22</v>
      </c>
      <c r="Q15" s="38">
        <v>36</v>
      </c>
      <c r="R15" s="38">
        <v>16</v>
      </c>
      <c r="S15" s="38">
        <v>7</v>
      </c>
      <c r="T15" s="38">
        <v>20</v>
      </c>
      <c r="U15" s="38">
        <v>3</v>
      </c>
      <c r="V15" s="38">
        <v>2</v>
      </c>
      <c r="W15" s="38">
        <v>413</v>
      </c>
      <c r="X15" s="41"/>
    </row>
    <row r="16" spans="1:24" s="32" customFormat="1" ht="14.25" customHeight="1" x14ac:dyDescent="0.15">
      <c r="A16" s="40" t="s">
        <v>117</v>
      </c>
      <c r="B16" s="38">
        <f t="shared" si="3"/>
        <v>4997</v>
      </c>
      <c r="C16" s="38">
        <f t="shared" si="4"/>
        <v>4491</v>
      </c>
      <c r="D16" s="38">
        <v>294</v>
      </c>
      <c r="E16" s="38">
        <v>528</v>
      </c>
      <c r="F16" s="38">
        <v>259</v>
      </c>
      <c r="G16" s="38">
        <v>18</v>
      </c>
      <c r="H16" s="38">
        <v>182</v>
      </c>
      <c r="I16" s="38">
        <v>19</v>
      </c>
      <c r="J16" s="38">
        <v>2874</v>
      </c>
      <c r="K16" s="38">
        <v>187</v>
      </c>
      <c r="L16" s="38">
        <v>90</v>
      </c>
      <c r="M16" s="38">
        <v>7</v>
      </c>
      <c r="N16" s="38">
        <v>33</v>
      </c>
      <c r="O16" s="38">
        <f t="shared" si="5"/>
        <v>79</v>
      </c>
      <c r="P16" s="38">
        <v>18</v>
      </c>
      <c r="Q16" s="38">
        <v>25</v>
      </c>
      <c r="R16" s="38">
        <v>7</v>
      </c>
      <c r="S16" s="38">
        <v>5</v>
      </c>
      <c r="T16" s="38">
        <v>18</v>
      </c>
      <c r="U16" s="38">
        <v>3</v>
      </c>
      <c r="V16" s="38">
        <v>3</v>
      </c>
      <c r="W16" s="38">
        <v>427</v>
      </c>
      <c r="X16" s="38"/>
    </row>
    <row r="17" spans="1:24" s="32" customFormat="1" ht="14.25" customHeight="1" x14ac:dyDescent="0.15">
      <c r="A17" s="40" t="s">
        <v>118</v>
      </c>
      <c r="B17" s="38">
        <f t="shared" si="3"/>
        <v>6191</v>
      </c>
      <c r="C17" s="38">
        <f t="shared" si="4"/>
        <v>5689</v>
      </c>
      <c r="D17" s="38">
        <v>260</v>
      </c>
      <c r="E17" s="38">
        <v>545</v>
      </c>
      <c r="F17" s="38">
        <v>313</v>
      </c>
      <c r="G17" s="38">
        <v>18</v>
      </c>
      <c r="H17" s="38">
        <v>179</v>
      </c>
      <c r="I17" s="38">
        <v>25</v>
      </c>
      <c r="J17" s="38">
        <v>3967</v>
      </c>
      <c r="K17" s="38">
        <v>252</v>
      </c>
      <c r="L17" s="38">
        <v>99</v>
      </c>
      <c r="M17" s="38">
        <v>10</v>
      </c>
      <c r="N17" s="38">
        <v>21</v>
      </c>
      <c r="O17" s="38">
        <f t="shared" si="5"/>
        <v>77</v>
      </c>
      <c r="P17" s="38">
        <v>10</v>
      </c>
      <c r="Q17" s="38">
        <v>22</v>
      </c>
      <c r="R17" s="38">
        <v>11</v>
      </c>
      <c r="S17" s="38">
        <v>4</v>
      </c>
      <c r="T17" s="38">
        <v>28</v>
      </c>
      <c r="U17" s="38">
        <v>1</v>
      </c>
      <c r="V17" s="38">
        <v>1</v>
      </c>
      <c r="W17" s="38">
        <v>425</v>
      </c>
      <c r="X17" s="38"/>
    </row>
    <row r="18" spans="1:24" s="32" customFormat="1" ht="14.25" customHeight="1" x14ac:dyDescent="0.15">
      <c r="A18" s="40" t="s">
        <v>119</v>
      </c>
      <c r="B18" s="38">
        <f t="shared" si="3"/>
        <v>6236</v>
      </c>
      <c r="C18" s="38">
        <f t="shared" si="4"/>
        <v>5668</v>
      </c>
      <c r="D18" s="38">
        <v>258</v>
      </c>
      <c r="E18" s="38">
        <v>422</v>
      </c>
      <c r="F18" s="38">
        <v>264</v>
      </c>
      <c r="G18" s="38">
        <v>20</v>
      </c>
      <c r="H18" s="38">
        <v>155</v>
      </c>
      <c r="I18" s="38">
        <v>13</v>
      </c>
      <c r="J18" s="38">
        <v>4055</v>
      </c>
      <c r="K18" s="38">
        <v>342</v>
      </c>
      <c r="L18" s="38">
        <v>77</v>
      </c>
      <c r="M18" s="38">
        <v>13</v>
      </c>
      <c r="N18" s="38">
        <v>49</v>
      </c>
      <c r="O18" s="38">
        <f t="shared" si="5"/>
        <v>56</v>
      </c>
      <c r="P18" s="38">
        <v>5</v>
      </c>
      <c r="Q18" s="38">
        <v>23</v>
      </c>
      <c r="R18" s="38">
        <v>10</v>
      </c>
      <c r="S18" s="38">
        <v>1</v>
      </c>
      <c r="T18" s="38">
        <v>16</v>
      </c>
      <c r="U18" s="38">
        <v>1</v>
      </c>
      <c r="V18" s="38">
        <v>0</v>
      </c>
      <c r="W18" s="38">
        <v>512</v>
      </c>
      <c r="X18" s="38"/>
    </row>
    <row r="19" spans="1:24" s="32" customFormat="1" ht="14.25" customHeight="1" x14ac:dyDescent="0.15">
      <c r="A19" s="40" t="s">
        <v>120</v>
      </c>
      <c r="B19" s="38">
        <f t="shared" ref="B19:B24" si="6">C19+O19+W19</f>
        <v>6938</v>
      </c>
      <c r="C19" s="38">
        <f t="shared" ref="C19:C24" si="7">D19+E19+F19+G19+H19+I19+J19+K19+L19+M19+N19</f>
        <v>6435</v>
      </c>
      <c r="D19" s="38">
        <v>239</v>
      </c>
      <c r="E19" s="38">
        <v>430</v>
      </c>
      <c r="F19" s="38">
        <v>258</v>
      </c>
      <c r="G19" s="38">
        <v>24</v>
      </c>
      <c r="H19" s="38">
        <v>116</v>
      </c>
      <c r="I19" s="38">
        <v>13</v>
      </c>
      <c r="J19" s="38">
        <v>4988</v>
      </c>
      <c r="K19" s="38">
        <v>234</v>
      </c>
      <c r="L19" s="38">
        <v>90</v>
      </c>
      <c r="M19" s="38">
        <v>13</v>
      </c>
      <c r="N19" s="38">
        <v>30</v>
      </c>
      <c r="O19" s="38">
        <f t="shared" ref="O19:O24" si="8">P19+Q19+R19+S19+T19+U19+V19</f>
        <v>82</v>
      </c>
      <c r="P19" s="38">
        <v>7</v>
      </c>
      <c r="Q19" s="38">
        <v>28</v>
      </c>
      <c r="R19" s="38">
        <v>21</v>
      </c>
      <c r="S19" s="38">
        <v>4</v>
      </c>
      <c r="T19" s="38">
        <v>14</v>
      </c>
      <c r="U19" s="38">
        <v>7</v>
      </c>
      <c r="V19" s="38">
        <v>1</v>
      </c>
      <c r="W19" s="38">
        <v>421</v>
      </c>
      <c r="X19" s="38"/>
    </row>
    <row r="20" spans="1:24" s="32" customFormat="1" ht="14.25" customHeight="1" x14ac:dyDescent="0.15">
      <c r="A20" s="40" t="s">
        <v>121</v>
      </c>
      <c r="B20" s="38">
        <f t="shared" si="6"/>
        <v>7098</v>
      </c>
      <c r="C20" s="38">
        <f t="shared" si="7"/>
        <v>6408</v>
      </c>
      <c r="D20" s="38">
        <v>302</v>
      </c>
      <c r="E20" s="38">
        <v>554</v>
      </c>
      <c r="F20" s="38">
        <v>341</v>
      </c>
      <c r="G20" s="38">
        <v>30</v>
      </c>
      <c r="H20" s="38">
        <v>127</v>
      </c>
      <c r="I20" s="38">
        <v>16</v>
      </c>
      <c r="J20" s="38">
        <v>4052</v>
      </c>
      <c r="K20" s="38">
        <v>804</v>
      </c>
      <c r="L20" s="38">
        <v>111</v>
      </c>
      <c r="M20" s="38">
        <v>8</v>
      </c>
      <c r="N20" s="38">
        <v>63</v>
      </c>
      <c r="O20" s="38">
        <f t="shared" si="8"/>
        <v>125</v>
      </c>
      <c r="P20" s="38">
        <v>24</v>
      </c>
      <c r="Q20" s="38">
        <v>42</v>
      </c>
      <c r="R20" s="38">
        <v>26</v>
      </c>
      <c r="S20" s="38">
        <v>8</v>
      </c>
      <c r="T20" s="38">
        <v>18</v>
      </c>
      <c r="U20" s="38">
        <v>3</v>
      </c>
      <c r="V20" s="38">
        <v>4</v>
      </c>
      <c r="W20" s="38">
        <v>565</v>
      </c>
      <c r="X20" s="38"/>
    </row>
    <row r="21" spans="1:24" s="32" customFormat="1" ht="14.25" customHeight="1" x14ac:dyDescent="0.15">
      <c r="A21" s="40" t="s">
        <v>123</v>
      </c>
      <c r="B21" s="38">
        <f t="shared" si="6"/>
        <v>5361</v>
      </c>
      <c r="C21" s="38">
        <f t="shared" si="7"/>
        <v>4768</v>
      </c>
      <c r="D21" s="38">
        <v>302</v>
      </c>
      <c r="E21" s="38">
        <v>555</v>
      </c>
      <c r="F21" s="38">
        <v>331</v>
      </c>
      <c r="G21" s="38">
        <v>43</v>
      </c>
      <c r="H21" s="38">
        <v>138</v>
      </c>
      <c r="I21" s="38">
        <v>25</v>
      </c>
      <c r="J21" s="38">
        <v>3001</v>
      </c>
      <c r="K21" s="38">
        <v>256</v>
      </c>
      <c r="L21" s="38">
        <v>84</v>
      </c>
      <c r="M21" s="38">
        <v>15</v>
      </c>
      <c r="N21" s="38">
        <v>18</v>
      </c>
      <c r="O21" s="38">
        <f t="shared" si="8"/>
        <v>112</v>
      </c>
      <c r="P21" s="38">
        <v>9</v>
      </c>
      <c r="Q21" s="38">
        <v>39</v>
      </c>
      <c r="R21" s="38">
        <v>35</v>
      </c>
      <c r="S21" s="38">
        <v>8</v>
      </c>
      <c r="T21" s="38">
        <v>14</v>
      </c>
      <c r="U21" s="38">
        <v>7</v>
      </c>
      <c r="V21" s="38">
        <v>0</v>
      </c>
      <c r="W21" s="38">
        <v>481</v>
      </c>
      <c r="X21" s="38"/>
    </row>
    <row r="22" spans="1:24" s="32" customFormat="1" ht="14.25" customHeight="1" x14ac:dyDescent="0.15">
      <c r="A22" s="40" t="s">
        <v>124</v>
      </c>
      <c r="B22" s="38">
        <f t="shared" si="6"/>
        <v>4832</v>
      </c>
      <c r="C22" s="38">
        <f t="shared" si="7"/>
        <v>4198</v>
      </c>
      <c r="D22" s="38">
        <v>304</v>
      </c>
      <c r="E22" s="38">
        <v>553</v>
      </c>
      <c r="F22" s="38">
        <v>326</v>
      </c>
      <c r="G22" s="38">
        <v>30</v>
      </c>
      <c r="H22" s="38">
        <v>156</v>
      </c>
      <c r="I22" s="38">
        <v>13</v>
      </c>
      <c r="J22" s="38">
        <v>2465</v>
      </c>
      <c r="K22" s="38">
        <v>183</v>
      </c>
      <c r="L22" s="38">
        <v>107</v>
      </c>
      <c r="M22" s="38">
        <v>4</v>
      </c>
      <c r="N22" s="38">
        <v>57</v>
      </c>
      <c r="O22" s="38">
        <f t="shared" si="8"/>
        <v>155</v>
      </c>
      <c r="P22" s="38">
        <v>15</v>
      </c>
      <c r="Q22" s="38">
        <v>51</v>
      </c>
      <c r="R22" s="38">
        <v>44</v>
      </c>
      <c r="S22" s="38">
        <v>7</v>
      </c>
      <c r="T22" s="38">
        <v>33</v>
      </c>
      <c r="U22" s="38">
        <v>4</v>
      </c>
      <c r="V22" s="38">
        <v>1</v>
      </c>
      <c r="W22" s="38">
        <v>479</v>
      </c>
      <c r="X22" s="38"/>
    </row>
    <row r="23" spans="1:24" s="32" customFormat="1" ht="14.25" customHeight="1" x14ac:dyDescent="0.15">
      <c r="A23" s="40" t="s">
        <v>127</v>
      </c>
      <c r="B23" s="38">
        <f t="shared" si="6"/>
        <v>6823</v>
      </c>
      <c r="C23" s="38">
        <f t="shared" si="7"/>
        <v>6223</v>
      </c>
      <c r="D23" s="38">
        <v>332</v>
      </c>
      <c r="E23" s="38">
        <v>549</v>
      </c>
      <c r="F23" s="38">
        <v>372</v>
      </c>
      <c r="G23" s="38">
        <v>33</v>
      </c>
      <c r="H23" s="38">
        <v>129</v>
      </c>
      <c r="I23" s="38">
        <v>16</v>
      </c>
      <c r="J23" s="38">
        <v>4470</v>
      </c>
      <c r="K23" s="38">
        <v>168</v>
      </c>
      <c r="L23" s="38">
        <v>80</v>
      </c>
      <c r="M23" s="38">
        <v>5</v>
      </c>
      <c r="N23" s="38">
        <v>69</v>
      </c>
      <c r="O23" s="38">
        <f t="shared" si="8"/>
        <v>151</v>
      </c>
      <c r="P23" s="38">
        <v>20</v>
      </c>
      <c r="Q23" s="38">
        <v>50</v>
      </c>
      <c r="R23" s="38">
        <v>37</v>
      </c>
      <c r="S23" s="38">
        <v>10</v>
      </c>
      <c r="T23" s="38">
        <v>26</v>
      </c>
      <c r="U23" s="38">
        <v>6</v>
      </c>
      <c r="V23" s="38">
        <v>2</v>
      </c>
      <c r="W23" s="38">
        <v>449</v>
      </c>
      <c r="X23" s="38"/>
    </row>
    <row r="24" spans="1:24" s="32" customFormat="1" ht="14.25" customHeight="1" x14ac:dyDescent="0.15">
      <c r="A24" s="40" t="s">
        <v>129</v>
      </c>
      <c r="B24" s="38">
        <f t="shared" si="6"/>
        <v>4782</v>
      </c>
      <c r="C24" s="38">
        <f t="shared" si="7"/>
        <v>4221</v>
      </c>
      <c r="D24" s="38">
        <v>289</v>
      </c>
      <c r="E24" s="38">
        <v>520</v>
      </c>
      <c r="F24" s="38">
        <v>348</v>
      </c>
      <c r="G24" s="38">
        <v>39</v>
      </c>
      <c r="H24" s="38">
        <v>142</v>
      </c>
      <c r="I24" s="38">
        <v>12</v>
      </c>
      <c r="J24" s="38">
        <v>2513</v>
      </c>
      <c r="K24" s="38">
        <v>196</v>
      </c>
      <c r="L24" s="38">
        <v>111</v>
      </c>
      <c r="M24" s="38">
        <v>4</v>
      </c>
      <c r="N24" s="38">
        <v>47</v>
      </c>
      <c r="O24" s="38">
        <f t="shared" si="8"/>
        <v>114</v>
      </c>
      <c r="P24" s="38">
        <v>20</v>
      </c>
      <c r="Q24" s="38">
        <v>33</v>
      </c>
      <c r="R24" s="38">
        <v>23</v>
      </c>
      <c r="S24" s="38">
        <v>7</v>
      </c>
      <c r="T24" s="38">
        <v>27</v>
      </c>
      <c r="U24" s="38">
        <v>1</v>
      </c>
      <c r="V24" s="38">
        <v>3</v>
      </c>
      <c r="W24" s="38">
        <v>447</v>
      </c>
      <c r="X24" s="38"/>
    </row>
    <row r="25" spans="1:24" s="32" customFormat="1" ht="14.25" customHeight="1" x14ac:dyDescent="0.15">
      <c r="A25" s="40" t="s">
        <v>130</v>
      </c>
      <c r="B25" s="38">
        <f t="shared" ref="B25:B30" si="9">C25+O25+W25</f>
        <v>8020</v>
      </c>
      <c r="C25" s="38">
        <f t="shared" ref="C25:C30" si="10">D25+E25+F25+G25+H25+I25+J25+K25+L25+M25+N25</f>
        <v>7440</v>
      </c>
      <c r="D25" s="38">
        <v>217</v>
      </c>
      <c r="E25" s="38">
        <v>489</v>
      </c>
      <c r="F25" s="38">
        <v>384</v>
      </c>
      <c r="G25" s="38">
        <v>38</v>
      </c>
      <c r="H25" s="38">
        <v>105</v>
      </c>
      <c r="I25" s="38">
        <v>17</v>
      </c>
      <c r="J25" s="38">
        <v>5795</v>
      </c>
      <c r="K25" s="38">
        <v>238</v>
      </c>
      <c r="L25" s="38">
        <v>121</v>
      </c>
      <c r="M25" s="38">
        <v>10</v>
      </c>
      <c r="N25" s="38">
        <v>26</v>
      </c>
      <c r="O25" s="38">
        <f t="shared" ref="O25:O30" si="11">P25+Q25+R25+S25+T25+U25+V25</f>
        <v>167</v>
      </c>
      <c r="P25" s="38">
        <v>26</v>
      </c>
      <c r="Q25" s="38">
        <v>51</v>
      </c>
      <c r="R25" s="38">
        <v>45</v>
      </c>
      <c r="S25" s="38">
        <v>6</v>
      </c>
      <c r="T25" s="38">
        <v>29</v>
      </c>
      <c r="U25" s="38">
        <v>9</v>
      </c>
      <c r="V25" s="38">
        <v>1</v>
      </c>
      <c r="W25" s="38">
        <v>413</v>
      </c>
      <c r="X25" s="38"/>
    </row>
    <row r="26" spans="1:24" s="32" customFormat="1" ht="14.25" customHeight="1" x14ac:dyDescent="0.15">
      <c r="A26" s="40" t="s">
        <v>131</v>
      </c>
      <c r="B26" s="38">
        <f t="shared" si="9"/>
        <v>4871</v>
      </c>
      <c r="C26" s="38">
        <f t="shared" si="10"/>
        <v>4247</v>
      </c>
      <c r="D26" s="38">
        <v>224</v>
      </c>
      <c r="E26" s="38">
        <v>482</v>
      </c>
      <c r="F26" s="38">
        <v>345</v>
      </c>
      <c r="G26" s="38">
        <v>21</v>
      </c>
      <c r="H26" s="38">
        <v>122</v>
      </c>
      <c r="I26" s="38">
        <v>15</v>
      </c>
      <c r="J26" s="38">
        <v>2733</v>
      </c>
      <c r="K26" s="38">
        <v>169</v>
      </c>
      <c r="L26" s="38">
        <v>99</v>
      </c>
      <c r="M26" s="38">
        <v>5</v>
      </c>
      <c r="N26" s="38">
        <v>32</v>
      </c>
      <c r="O26" s="38">
        <f t="shared" si="11"/>
        <v>124</v>
      </c>
      <c r="P26" s="38">
        <v>27</v>
      </c>
      <c r="Q26" s="38">
        <v>31</v>
      </c>
      <c r="R26" s="38">
        <v>22</v>
      </c>
      <c r="S26" s="38">
        <v>9</v>
      </c>
      <c r="T26" s="38">
        <v>30</v>
      </c>
      <c r="U26" s="38">
        <v>3</v>
      </c>
      <c r="V26" s="38">
        <v>2</v>
      </c>
      <c r="W26" s="38">
        <v>500</v>
      </c>
      <c r="X26" s="38"/>
    </row>
    <row r="27" spans="1:24" ht="14.25" customHeight="1" x14ac:dyDescent="0.15">
      <c r="A27" s="40" t="s">
        <v>134</v>
      </c>
      <c r="B27" s="38">
        <f t="shared" si="9"/>
        <v>5018</v>
      </c>
      <c r="C27" s="38">
        <f t="shared" si="10"/>
        <v>4443</v>
      </c>
      <c r="D27" s="38">
        <v>290</v>
      </c>
      <c r="E27" s="38">
        <v>488</v>
      </c>
      <c r="F27" s="38">
        <v>383</v>
      </c>
      <c r="G27" s="38">
        <v>23</v>
      </c>
      <c r="H27" s="38">
        <v>144</v>
      </c>
      <c r="I27" s="38">
        <v>6</v>
      </c>
      <c r="J27" s="38">
        <v>2768</v>
      </c>
      <c r="K27" s="38">
        <v>186</v>
      </c>
      <c r="L27" s="38">
        <v>108</v>
      </c>
      <c r="M27" s="38">
        <v>12</v>
      </c>
      <c r="N27" s="38">
        <v>35</v>
      </c>
      <c r="O27" s="38">
        <f t="shared" si="11"/>
        <v>109</v>
      </c>
      <c r="P27" s="38">
        <v>15</v>
      </c>
      <c r="Q27" s="38">
        <v>39</v>
      </c>
      <c r="R27" s="38">
        <v>19</v>
      </c>
      <c r="S27" s="38">
        <v>8</v>
      </c>
      <c r="T27" s="38">
        <v>22</v>
      </c>
      <c r="U27" s="38">
        <v>3</v>
      </c>
      <c r="V27" s="38">
        <v>3</v>
      </c>
      <c r="W27" s="38">
        <v>466</v>
      </c>
      <c r="X27" s="38"/>
    </row>
    <row r="28" spans="1:24" ht="14.25" customHeight="1" x14ac:dyDescent="0.15">
      <c r="A28" s="40" t="s">
        <v>135</v>
      </c>
      <c r="B28" s="38">
        <f t="shared" si="9"/>
        <v>5830</v>
      </c>
      <c r="C28" s="38">
        <f t="shared" si="10"/>
        <v>5296</v>
      </c>
      <c r="D28" s="38">
        <v>328</v>
      </c>
      <c r="E28" s="38">
        <v>462</v>
      </c>
      <c r="F28" s="38">
        <v>382</v>
      </c>
      <c r="G28" s="38">
        <v>28</v>
      </c>
      <c r="H28" s="38">
        <v>139</v>
      </c>
      <c r="I28" s="38">
        <v>14</v>
      </c>
      <c r="J28" s="38">
        <v>3545</v>
      </c>
      <c r="K28" s="38">
        <v>239</v>
      </c>
      <c r="L28" s="38">
        <v>88</v>
      </c>
      <c r="M28" s="38">
        <v>16</v>
      </c>
      <c r="N28" s="38">
        <v>55</v>
      </c>
      <c r="O28" s="38">
        <f t="shared" si="11"/>
        <v>99</v>
      </c>
      <c r="P28" s="38">
        <v>14</v>
      </c>
      <c r="Q28" s="38">
        <v>35</v>
      </c>
      <c r="R28" s="38">
        <v>22</v>
      </c>
      <c r="S28" s="38">
        <v>8</v>
      </c>
      <c r="T28" s="38">
        <v>16</v>
      </c>
      <c r="U28" s="38">
        <v>3</v>
      </c>
      <c r="V28" s="38">
        <v>1</v>
      </c>
      <c r="W28" s="38">
        <v>435</v>
      </c>
      <c r="X28" s="38"/>
    </row>
    <row r="29" spans="1:24" ht="14.25" customHeight="1" x14ac:dyDescent="0.15">
      <c r="A29" s="40" t="s">
        <v>136</v>
      </c>
      <c r="B29" s="38">
        <f t="shared" si="9"/>
        <v>6823</v>
      </c>
      <c r="C29" s="38">
        <f t="shared" si="10"/>
        <v>6344</v>
      </c>
      <c r="D29" s="38">
        <v>268</v>
      </c>
      <c r="E29" s="38">
        <v>464</v>
      </c>
      <c r="F29" s="38">
        <v>359</v>
      </c>
      <c r="G29" s="38">
        <v>29</v>
      </c>
      <c r="H29" s="38">
        <v>115</v>
      </c>
      <c r="I29" s="38">
        <v>16</v>
      </c>
      <c r="J29" s="38">
        <v>4644</v>
      </c>
      <c r="K29" s="38">
        <v>285</v>
      </c>
      <c r="L29" s="38">
        <v>114</v>
      </c>
      <c r="M29" s="38">
        <v>26</v>
      </c>
      <c r="N29" s="38">
        <v>24</v>
      </c>
      <c r="O29" s="38">
        <f t="shared" si="11"/>
        <v>61</v>
      </c>
      <c r="P29" s="38">
        <v>7</v>
      </c>
      <c r="Q29" s="38">
        <v>21</v>
      </c>
      <c r="R29" s="38">
        <v>9</v>
      </c>
      <c r="S29" s="38">
        <v>7</v>
      </c>
      <c r="T29" s="38">
        <v>12</v>
      </c>
      <c r="U29" s="38">
        <v>4</v>
      </c>
      <c r="V29" s="38">
        <v>1</v>
      </c>
      <c r="W29" s="38">
        <v>418</v>
      </c>
      <c r="X29" s="41"/>
    </row>
    <row r="30" spans="1:24" ht="13.5" customHeight="1" x14ac:dyDescent="0.15">
      <c r="A30" s="43" t="s">
        <v>138</v>
      </c>
      <c r="B30" s="37">
        <f t="shared" si="9"/>
        <v>4098</v>
      </c>
      <c r="C30" s="37">
        <f t="shared" si="10"/>
        <v>3625</v>
      </c>
      <c r="D30" s="37">
        <v>316</v>
      </c>
      <c r="E30" s="37">
        <v>363</v>
      </c>
      <c r="F30" s="37">
        <v>353</v>
      </c>
      <c r="G30" s="37">
        <v>52</v>
      </c>
      <c r="H30" s="37">
        <v>132</v>
      </c>
      <c r="I30" s="37">
        <v>11</v>
      </c>
      <c r="J30" s="37">
        <v>1976</v>
      </c>
      <c r="K30" s="37">
        <v>226</v>
      </c>
      <c r="L30" s="37">
        <v>88</v>
      </c>
      <c r="M30" s="37">
        <v>84</v>
      </c>
      <c r="N30" s="37">
        <v>24</v>
      </c>
      <c r="O30" s="37">
        <f t="shared" si="11"/>
        <v>43</v>
      </c>
      <c r="P30" s="37">
        <v>7</v>
      </c>
      <c r="Q30" s="37">
        <v>13</v>
      </c>
      <c r="R30" s="37">
        <v>9</v>
      </c>
      <c r="S30" s="37">
        <v>2</v>
      </c>
      <c r="T30" s="37">
        <v>11</v>
      </c>
      <c r="U30" s="37">
        <v>1</v>
      </c>
      <c r="V30" s="37">
        <v>0</v>
      </c>
      <c r="W30" s="37">
        <v>430</v>
      </c>
      <c r="X30" s="131"/>
    </row>
    <row r="31" spans="1:24" ht="14.25" customHeight="1" x14ac:dyDescent="0.15">
      <c r="A31" s="43" t="s">
        <v>139</v>
      </c>
      <c r="B31" s="37">
        <f t="shared" ref="B31:B37" si="12">C31+O31+W31</f>
        <v>7473</v>
      </c>
      <c r="C31" s="37">
        <f t="shared" ref="C31:C37" si="13">D31+E31+F31+G31+H31+I31+J31+K31+L31+M31+N31</f>
        <v>6882</v>
      </c>
      <c r="D31" s="37">
        <v>251</v>
      </c>
      <c r="E31" s="37">
        <v>469</v>
      </c>
      <c r="F31" s="37">
        <v>411</v>
      </c>
      <c r="G31" s="37">
        <v>38</v>
      </c>
      <c r="H31" s="37">
        <v>108</v>
      </c>
      <c r="I31" s="37">
        <v>18</v>
      </c>
      <c r="J31" s="37">
        <v>5163</v>
      </c>
      <c r="K31" s="37">
        <v>196</v>
      </c>
      <c r="L31" s="37">
        <v>102</v>
      </c>
      <c r="M31" s="37">
        <v>77</v>
      </c>
      <c r="N31" s="37">
        <v>49</v>
      </c>
      <c r="O31" s="37">
        <f t="shared" ref="O31:O53" si="14">P31+Q31+R31+S31+T31+U31+V31</f>
        <v>78</v>
      </c>
      <c r="P31" s="37">
        <v>14</v>
      </c>
      <c r="Q31" s="37">
        <v>28</v>
      </c>
      <c r="R31" s="37">
        <v>11</v>
      </c>
      <c r="S31" s="37">
        <v>5</v>
      </c>
      <c r="T31" s="37">
        <v>17</v>
      </c>
      <c r="U31" s="37">
        <v>3</v>
      </c>
      <c r="V31" s="37">
        <v>0</v>
      </c>
      <c r="W31" s="37">
        <v>513</v>
      </c>
      <c r="X31" s="131"/>
    </row>
    <row r="32" spans="1:24" ht="16.5" customHeight="1" x14ac:dyDescent="0.15">
      <c r="A32" s="43" t="s">
        <v>140</v>
      </c>
      <c r="B32" s="37">
        <f t="shared" si="12"/>
        <v>6199</v>
      </c>
      <c r="C32" s="37">
        <f t="shared" si="13"/>
        <v>5565</v>
      </c>
      <c r="D32" s="37">
        <v>316</v>
      </c>
      <c r="E32" s="37">
        <v>521</v>
      </c>
      <c r="F32" s="37">
        <v>446</v>
      </c>
      <c r="G32" s="37">
        <v>23</v>
      </c>
      <c r="H32" s="37">
        <v>119</v>
      </c>
      <c r="I32" s="37">
        <v>18</v>
      </c>
      <c r="J32" s="37">
        <v>3549</v>
      </c>
      <c r="K32" s="37">
        <v>313</v>
      </c>
      <c r="L32" s="37">
        <v>106</v>
      </c>
      <c r="M32" s="37">
        <v>116</v>
      </c>
      <c r="N32" s="37">
        <v>38</v>
      </c>
      <c r="O32" s="37">
        <f t="shared" si="14"/>
        <v>126</v>
      </c>
      <c r="P32" s="37">
        <v>20</v>
      </c>
      <c r="Q32" s="37">
        <v>48</v>
      </c>
      <c r="R32" s="37">
        <v>21</v>
      </c>
      <c r="S32" s="37">
        <v>6</v>
      </c>
      <c r="T32" s="37">
        <v>28</v>
      </c>
      <c r="U32" s="37">
        <v>3</v>
      </c>
      <c r="V32" s="37">
        <v>0</v>
      </c>
      <c r="W32" s="37">
        <v>508</v>
      </c>
      <c r="X32" s="37"/>
    </row>
    <row r="33" spans="1:24" s="46" customFormat="1" ht="15.75" customHeight="1" x14ac:dyDescent="0.15">
      <c r="A33" s="43" t="s">
        <v>142</v>
      </c>
      <c r="B33" s="37">
        <f t="shared" si="12"/>
        <v>4242</v>
      </c>
      <c r="C33" s="37">
        <f t="shared" si="13"/>
        <v>3704</v>
      </c>
      <c r="D33" s="37">
        <v>274</v>
      </c>
      <c r="E33" s="37">
        <v>465</v>
      </c>
      <c r="F33" s="37">
        <v>397</v>
      </c>
      <c r="G33" s="37">
        <v>22</v>
      </c>
      <c r="H33" s="37">
        <v>98</v>
      </c>
      <c r="I33" s="37">
        <v>9</v>
      </c>
      <c r="J33" s="37">
        <v>1985</v>
      </c>
      <c r="K33" s="37">
        <v>222</v>
      </c>
      <c r="L33" s="37">
        <v>90</v>
      </c>
      <c r="M33" s="37">
        <v>119</v>
      </c>
      <c r="N33" s="37">
        <v>23</v>
      </c>
      <c r="O33" s="37">
        <f t="shared" si="14"/>
        <v>106</v>
      </c>
      <c r="P33" s="37">
        <v>11</v>
      </c>
      <c r="Q33" s="37">
        <v>21</v>
      </c>
      <c r="R33" s="37">
        <v>37</v>
      </c>
      <c r="S33" s="37">
        <v>8</v>
      </c>
      <c r="T33" s="37">
        <v>21</v>
      </c>
      <c r="U33" s="37">
        <v>8</v>
      </c>
      <c r="V33" s="37">
        <v>0</v>
      </c>
      <c r="W33" s="37">
        <v>432</v>
      </c>
      <c r="X33" s="37"/>
    </row>
    <row r="34" spans="1:24" ht="15" customHeight="1" x14ac:dyDescent="0.15">
      <c r="A34" s="43" t="s">
        <v>143</v>
      </c>
      <c r="B34" s="37">
        <f t="shared" si="12"/>
        <v>4925</v>
      </c>
      <c r="C34" s="37">
        <f t="shared" si="13"/>
        <v>4311</v>
      </c>
      <c r="D34" s="37">
        <v>288</v>
      </c>
      <c r="E34" s="37">
        <v>502</v>
      </c>
      <c r="F34" s="37">
        <v>487</v>
      </c>
      <c r="G34" s="37">
        <v>52</v>
      </c>
      <c r="H34" s="37">
        <v>85</v>
      </c>
      <c r="I34" s="37">
        <v>9</v>
      </c>
      <c r="J34" s="37">
        <v>2333</v>
      </c>
      <c r="K34" s="37">
        <v>213</v>
      </c>
      <c r="L34" s="37">
        <v>138</v>
      </c>
      <c r="M34" s="37">
        <v>137</v>
      </c>
      <c r="N34" s="37">
        <v>67</v>
      </c>
      <c r="O34" s="37">
        <f t="shared" si="14"/>
        <v>182</v>
      </c>
      <c r="P34" s="37">
        <v>27</v>
      </c>
      <c r="Q34" s="37">
        <v>63</v>
      </c>
      <c r="R34" s="37">
        <v>23</v>
      </c>
      <c r="S34" s="37">
        <v>11</v>
      </c>
      <c r="T34" s="37">
        <v>47</v>
      </c>
      <c r="U34" s="37">
        <v>11</v>
      </c>
      <c r="V34" s="37">
        <v>0</v>
      </c>
      <c r="W34" s="37">
        <v>432</v>
      </c>
      <c r="X34" s="131"/>
    </row>
    <row r="35" spans="1:24" ht="15" customHeight="1" x14ac:dyDescent="0.15">
      <c r="A35" s="43" t="s">
        <v>144</v>
      </c>
      <c r="B35" s="37">
        <f t="shared" si="12"/>
        <v>4901</v>
      </c>
      <c r="C35" s="37">
        <f t="shared" si="13"/>
        <v>4262</v>
      </c>
      <c r="D35" s="37">
        <v>343</v>
      </c>
      <c r="E35" s="37">
        <v>485</v>
      </c>
      <c r="F35" s="37">
        <v>524</v>
      </c>
      <c r="G35" s="37">
        <v>22</v>
      </c>
      <c r="H35" s="37">
        <v>102</v>
      </c>
      <c r="I35" s="37">
        <v>18</v>
      </c>
      <c r="J35" s="37">
        <v>2240</v>
      </c>
      <c r="K35" s="37">
        <v>226</v>
      </c>
      <c r="L35" s="37">
        <v>96</v>
      </c>
      <c r="M35" s="37">
        <v>149</v>
      </c>
      <c r="N35" s="37">
        <v>57</v>
      </c>
      <c r="O35" s="37">
        <f t="shared" si="14"/>
        <v>154</v>
      </c>
      <c r="P35" s="37">
        <v>33</v>
      </c>
      <c r="Q35" s="37">
        <v>41</v>
      </c>
      <c r="R35" s="37">
        <v>32</v>
      </c>
      <c r="S35" s="37">
        <v>7</v>
      </c>
      <c r="T35" s="37">
        <v>35</v>
      </c>
      <c r="U35" s="37">
        <v>6</v>
      </c>
      <c r="V35" s="37">
        <v>0</v>
      </c>
      <c r="W35" s="37">
        <v>485</v>
      </c>
      <c r="X35" s="131"/>
    </row>
    <row r="36" spans="1:24" ht="15" customHeight="1" x14ac:dyDescent="0.15">
      <c r="A36" s="43" t="s">
        <v>145</v>
      </c>
      <c r="B36" s="37">
        <f t="shared" ref="B36" si="15">C36+O36+W36</f>
        <v>10991</v>
      </c>
      <c r="C36" s="37">
        <f t="shared" ref="C36" si="16">D36+E36+F36+G36+H36+I36+J36+K36+L36+M36+N36</f>
        <v>10445</v>
      </c>
      <c r="D36" s="37">
        <v>308</v>
      </c>
      <c r="E36" s="37">
        <v>397</v>
      </c>
      <c r="F36" s="37">
        <v>404</v>
      </c>
      <c r="G36" s="37">
        <v>29</v>
      </c>
      <c r="H36" s="37">
        <v>91</v>
      </c>
      <c r="I36" s="37">
        <v>8</v>
      </c>
      <c r="J36" s="37">
        <v>8797</v>
      </c>
      <c r="K36" s="37">
        <v>206</v>
      </c>
      <c r="L36" s="37">
        <v>97</v>
      </c>
      <c r="M36" s="37">
        <v>83</v>
      </c>
      <c r="N36" s="37">
        <v>25</v>
      </c>
      <c r="O36" s="37">
        <f t="shared" ref="O36" si="17">P36+Q36+R36+S36+T36+U36+V36</f>
        <v>112</v>
      </c>
      <c r="P36" s="37">
        <v>28</v>
      </c>
      <c r="Q36" s="37">
        <v>31</v>
      </c>
      <c r="R36" s="37">
        <v>24</v>
      </c>
      <c r="S36" s="37">
        <v>5</v>
      </c>
      <c r="T36" s="37">
        <v>21</v>
      </c>
      <c r="U36" s="37">
        <v>3</v>
      </c>
      <c r="V36" s="37">
        <v>0</v>
      </c>
      <c r="W36" s="37">
        <v>434</v>
      </c>
      <c r="X36" s="131"/>
    </row>
    <row r="37" spans="1:24" ht="15" customHeight="1" x14ac:dyDescent="0.15">
      <c r="A37" s="43" t="s">
        <v>147</v>
      </c>
      <c r="B37" s="37">
        <f t="shared" si="12"/>
        <v>5734</v>
      </c>
      <c r="C37" s="37">
        <f t="shared" si="13"/>
        <v>5277</v>
      </c>
      <c r="D37" s="37">
        <v>274</v>
      </c>
      <c r="E37" s="37">
        <v>478</v>
      </c>
      <c r="F37" s="37">
        <v>462</v>
      </c>
      <c r="G37" s="37">
        <v>63</v>
      </c>
      <c r="H37" s="37">
        <v>86</v>
      </c>
      <c r="I37" s="37">
        <v>16</v>
      </c>
      <c r="J37" s="37">
        <v>3493</v>
      </c>
      <c r="K37" s="37">
        <v>177</v>
      </c>
      <c r="L37" s="37">
        <v>92</v>
      </c>
      <c r="M37" s="37">
        <v>110</v>
      </c>
      <c r="N37" s="37">
        <v>26</v>
      </c>
      <c r="O37" s="37">
        <f t="shared" si="14"/>
        <v>123</v>
      </c>
      <c r="P37" s="37">
        <v>21</v>
      </c>
      <c r="Q37" s="37">
        <v>35</v>
      </c>
      <c r="R37" s="37">
        <v>25</v>
      </c>
      <c r="S37" s="37">
        <v>6</v>
      </c>
      <c r="T37" s="37">
        <v>28</v>
      </c>
      <c r="U37" s="37">
        <v>8</v>
      </c>
      <c r="V37" s="37">
        <v>0</v>
      </c>
      <c r="W37" s="37">
        <v>334</v>
      </c>
      <c r="X37" s="37"/>
    </row>
    <row r="38" spans="1:24" ht="15" customHeight="1" x14ac:dyDescent="0.15">
      <c r="A38" s="43" t="s">
        <v>150</v>
      </c>
      <c r="B38" s="37">
        <f t="shared" ref="B38:B53" si="18">C38+O38+W38</f>
        <v>4527</v>
      </c>
      <c r="C38" s="37">
        <f t="shared" ref="C38:C53" si="19">D38+E38+F38+G38+H38+I38+J38+K38+L38+M38+N38</f>
        <v>4074</v>
      </c>
      <c r="D38" s="43">
        <v>326</v>
      </c>
      <c r="E38" s="43">
        <v>505</v>
      </c>
      <c r="F38" s="43">
        <v>415</v>
      </c>
      <c r="G38" s="43">
        <v>27</v>
      </c>
      <c r="H38" s="43">
        <v>91</v>
      </c>
      <c r="I38" s="43">
        <v>10</v>
      </c>
      <c r="J38" s="93">
        <v>2299</v>
      </c>
      <c r="K38" s="43">
        <v>183</v>
      </c>
      <c r="L38" s="43">
        <v>107</v>
      </c>
      <c r="M38" s="43">
        <v>80</v>
      </c>
      <c r="N38" s="43">
        <v>31</v>
      </c>
      <c r="O38" s="37">
        <f t="shared" si="14"/>
        <v>121</v>
      </c>
      <c r="P38" s="43">
        <v>20</v>
      </c>
      <c r="Q38" s="43">
        <v>34</v>
      </c>
      <c r="R38" s="43">
        <v>20</v>
      </c>
      <c r="S38" s="43">
        <v>14</v>
      </c>
      <c r="T38" s="43">
        <v>30</v>
      </c>
      <c r="U38" s="43">
        <v>3</v>
      </c>
      <c r="V38" s="43">
        <v>0</v>
      </c>
      <c r="W38" s="43">
        <v>332</v>
      </c>
      <c r="X38" s="43"/>
    </row>
    <row r="39" spans="1:24" ht="15" customHeight="1" x14ac:dyDescent="0.15">
      <c r="A39" s="43" t="s">
        <v>151</v>
      </c>
      <c r="B39" s="37">
        <f t="shared" si="18"/>
        <v>3618</v>
      </c>
      <c r="C39" s="37">
        <f t="shared" si="19"/>
        <v>3281</v>
      </c>
      <c r="D39" s="43">
        <v>226</v>
      </c>
      <c r="E39" s="43">
        <v>385</v>
      </c>
      <c r="F39" s="43">
        <v>386</v>
      </c>
      <c r="G39" s="43">
        <v>33</v>
      </c>
      <c r="H39" s="43">
        <v>53</v>
      </c>
      <c r="I39" s="43">
        <v>3</v>
      </c>
      <c r="J39" s="93">
        <v>1846</v>
      </c>
      <c r="K39" s="43">
        <v>178</v>
      </c>
      <c r="L39" s="43">
        <v>73</v>
      </c>
      <c r="M39" s="43">
        <v>65</v>
      </c>
      <c r="N39" s="43">
        <v>33</v>
      </c>
      <c r="O39" s="37">
        <f t="shared" si="14"/>
        <v>79</v>
      </c>
      <c r="P39" s="43">
        <v>14</v>
      </c>
      <c r="Q39" s="43">
        <v>23</v>
      </c>
      <c r="R39" s="43">
        <v>15</v>
      </c>
      <c r="S39" s="43">
        <v>8</v>
      </c>
      <c r="T39" s="43">
        <v>19</v>
      </c>
      <c r="U39" s="43">
        <v>0</v>
      </c>
      <c r="V39" s="43">
        <v>0</v>
      </c>
      <c r="W39" s="43">
        <v>258</v>
      </c>
      <c r="X39" s="43"/>
    </row>
    <row r="40" spans="1:24" s="33" customFormat="1" ht="15" customHeight="1" x14ac:dyDescent="0.15">
      <c r="A40" s="43" t="s">
        <v>153</v>
      </c>
      <c r="B40" s="37">
        <f t="shared" si="18"/>
        <v>5097</v>
      </c>
      <c r="C40" s="37">
        <f t="shared" si="19"/>
        <v>4563</v>
      </c>
      <c r="D40" s="43">
        <v>285</v>
      </c>
      <c r="E40" s="43">
        <v>514</v>
      </c>
      <c r="F40" s="43">
        <v>467</v>
      </c>
      <c r="G40" s="43">
        <v>22</v>
      </c>
      <c r="H40" s="43">
        <v>74</v>
      </c>
      <c r="I40" s="43">
        <v>8</v>
      </c>
      <c r="J40" s="93">
        <v>2737</v>
      </c>
      <c r="K40" s="43">
        <v>226</v>
      </c>
      <c r="L40" s="43">
        <v>98</v>
      </c>
      <c r="M40" s="43">
        <v>68</v>
      </c>
      <c r="N40" s="43">
        <v>64</v>
      </c>
      <c r="O40" s="37">
        <f t="shared" si="14"/>
        <v>174</v>
      </c>
      <c r="P40" s="43">
        <v>11</v>
      </c>
      <c r="Q40" s="43">
        <v>43</v>
      </c>
      <c r="R40" s="43">
        <v>12</v>
      </c>
      <c r="S40" s="43">
        <v>79</v>
      </c>
      <c r="T40" s="43">
        <v>24</v>
      </c>
      <c r="U40" s="43">
        <v>5</v>
      </c>
      <c r="V40" s="43">
        <v>0</v>
      </c>
      <c r="W40" s="43">
        <v>360</v>
      </c>
      <c r="X40" s="43"/>
    </row>
    <row r="41" spans="1:24" s="33" customFormat="1" ht="15" customHeight="1" x14ac:dyDescent="0.15">
      <c r="A41" s="43" t="s">
        <v>155</v>
      </c>
      <c r="B41" s="37">
        <f t="shared" si="18"/>
        <v>4425</v>
      </c>
      <c r="C41" s="37">
        <f t="shared" si="19"/>
        <v>4045</v>
      </c>
      <c r="D41" s="43">
        <v>214</v>
      </c>
      <c r="E41" s="43">
        <v>389</v>
      </c>
      <c r="F41" s="43">
        <v>392</v>
      </c>
      <c r="G41" s="43">
        <v>55</v>
      </c>
      <c r="H41" s="43">
        <v>54</v>
      </c>
      <c r="I41" s="43">
        <v>5</v>
      </c>
      <c r="J41" s="93">
        <v>2573</v>
      </c>
      <c r="K41" s="43">
        <v>154</v>
      </c>
      <c r="L41" s="43">
        <v>110</v>
      </c>
      <c r="M41" s="43">
        <v>65</v>
      </c>
      <c r="N41" s="43">
        <v>34</v>
      </c>
      <c r="O41" s="37">
        <f t="shared" si="14"/>
        <v>119</v>
      </c>
      <c r="P41" s="43">
        <v>1</v>
      </c>
      <c r="Q41" s="43">
        <v>20</v>
      </c>
      <c r="R41" s="43">
        <v>11</v>
      </c>
      <c r="S41" s="43">
        <v>65</v>
      </c>
      <c r="T41" s="43">
        <v>16</v>
      </c>
      <c r="U41" s="43">
        <v>6</v>
      </c>
      <c r="V41" s="43">
        <v>0</v>
      </c>
      <c r="W41" s="43">
        <v>261</v>
      </c>
      <c r="X41" s="43"/>
    </row>
    <row r="42" spans="1:24" ht="18" customHeight="1" x14ac:dyDescent="0.15">
      <c r="A42" s="43" t="s">
        <v>157</v>
      </c>
      <c r="B42" s="37">
        <f t="shared" si="18"/>
        <v>9847</v>
      </c>
      <c r="C42" s="37">
        <f t="shared" si="19"/>
        <v>9470</v>
      </c>
      <c r="D42" s="43">
        <v>268</v>
      </c>
      <c r="E42" s="43">
        <v>441</v>
      </c>
      <c r="F42" s="43">
        <v>402</v>
      </c>
      <c r="G42" s="43">
        <v>19</v>
      </c>
      <c r="H42" s="43">
        <v>45</v>
      </c>
      <c r="I42" s="43">
        <v>16</v>
      </c>
      <c r="J42" s="93">
        <v>7885</v>
      </c>
      <c r="K42" s="43">
        <v>205</v>
      </c>
      <c r="L42" s="43">
        <v>104</v>
      </c>
      <c r="M42" s="43">
        <v>64</v>
      </c>
      <c r="N42" s="43">
        <v>21</v>
      </c>
      <c r="O42" s="37">
        <f t="shared" si="14"/>
        <v>101</v>
      </c>
      <c r="P42" s="43">
        <v>11</v>
      </c>
      <c r="Q42" s="43">
        <v>23</v>
      </c>
      <c r="R42" s="43">
        <v>4</v>
      </c>
      <c r="S42" s="43">
        <v>45</v>
      </c>
      <c r="T42" s="43">
        <v>17</v>
      </c>
      <c r="U42" s="43">
        <v>1</v>
      </c>
      <c r="V42" s="43">
        <v>0</v>
      </c>
      <c r="W42" s="43">
        <v>276</v>
      </c>
      <c r="X42" s="43"/>
    </row>
    <row r="43" spans="1:24" ht="18" customHeight="1" x14ac:dyDescent="0.15">
      <c r="A43" s="43" t="s">
        <v>159</v>
      </c>
      <c r="B43" s="37">
        <f t="shared" si="18"/>
        <v>4138</v>
      </c>
      <c r="C43" s="37">
        <f t="shared" si="19"/>
        <v>3787</v>
      </c>
      <c r="D43" s="43">
        <v>210</v>
      </c>
      <c r="E43" s="43">
        <v>381</v>
      </c>
      <c r="F43" s="43">
        <v>407</v>
      </c>
      <c r="G43" s="43">
        <v>26</v>
      </c>
      <c r="H43" s="43">
        <v>46</v>
      </c>
      <c r="I43" s="43">
        <v>15</v>
      </c>
      <c r="J43" s="93">
        <v>2316</v>
      </c>
      <c r="K43" s="43">
        <v>187</v>
      </c>
      <c r="L43" s="43">
        <v>86</v>
      </c>
      <c r="M43" s="43">
        <v>97</v>
      </c>
      <c r="N43" s="43">
        <v>16</v>
      </c>
      <c r="O43" s="37">
        <f t="shared" si="14"/>
        <v>100</v>
      </c>
      <c r="P43" s="43">
        <v>3</v>
      </c>
      <c r="Q43" s="43">
        <v>24</v>
      </c>
      <c r="R43" s="43">
        <v>16</v>
      </c>
      <c r="S43" s="43">
        <v>41</v>
      </c>
      <c r="T43" s="43">
        <v>13</v>
      </c>
      <c r="U43" s="43">
        <v>3</v>
      </c>
      <c r="V43" s="43">
        <v>0</v>
      </c>
      <c r="W43" s="43">
        <v>251</v>
      </c>
      <c r="X43" s="43"/>
    </row>
    <row r="44" spans="1:24" ht="18" customHeight="1" x14ac:dyDescent="0.15">
      <c r="A44" s="43" t="s">
        <v>161</v>
      </c>
      <c r="B44" s="37">
        <f t="shared" si="18"/>
        <v>5926</v>
      </c>
      <c r="C44" s="37">
        <f t="shared" si="19"/>
        <v>5507</v>
      </c>
      <c r="D44" s="43">
        <v>321</v>
      </c>
      <c r="E44" s="43">
        <v>499</v>
      </c>
      <c r="F44" s="43">
        <v>503</v>
      </c>
      <c r="G44" s="43">
        <v>33</v>
      </c>
      <c r="H44" s="43">
        <v>75</v>
      </c>
      <c r="I44" s="43">
        <v>8</v>
      </c>
      <c r="J44" s="93">
        <v>3589</v>
      </c>
      <c r="K44" s="43">
        <v>211</v>
      </c>
      <c r="L44" s="43">
        <v>100</v>
      </c>
      <c r="M44" s="43">
        <v>94</v>
      </c>
      <c r="N44" s="43">
        <v>74</v>
      </c>
      <c r="O44" s="37">
        <f t="shared" si="14"/>
        <v>108</v>
      </c>
      <c r="P44" s="43">
        <v>12</v>
      </c>
      <c r="Q44" s="43">
        <v>31</v>
      </c>
      <c r="R44" s="43">
        <v>25</v>
      </c>
      <c r="S44" s="43">
        <v>12</v>
      </c>
      <c r="T44" s="43">
        <v>25</v>
      </c>
      <c r="U44" s="43">
        <v>3</v>
      </c>
      <c r="V44" s="43">
        <v>0</v>
      </c>
      <c r="W44" s="43">
        <v>311</v>
      </c>
      <c r="X44" s="5"/>
    </row>
    <row r="45" spans="1:24" ht="18" customHeight="1" x14ac:dyDescent="0.15">
      <c r="A45" s="43" t="s">
        <v>164</v>
      </c>
      <c r="B45" s="37">
        <f t="shared" si="18"/>
        <v>4619</v>
      </c>
      <c r="C45" s="37">
        <f t="shared" si="19"/>
        <v>4177</v>
      </c>
      <c r="D45" s="43">
        <v>273</v>
      </c>
      <c r="E45" s="43">
        <v>430</v>
      </c>
      <c r="F45" s="43">
        <v>436</v>
      </c>
      <c r="G45" s="43">
        <v>35</v>
      </c>
      <c r="H45" s="43">
        <v>26</v>
      </c>
      <c r="I45" s="43">
        <v>6</v>
      </c>
      <c r="J45" s="93">
        <v>2543</v>
      </c>
      <c r="K45" s="43">
        <v>221</v>
      </c>
      <c r="L45" s="43">
        <v>75</v>
      </c>
      <c r="M45" s="43">
        <v>93</v>
      </c>
      <c r="N45" s="43">
        <v>39</v>
      </c>
      <c r="O45" s="37">
        <f t="shared" si="14"/>
        <v>144</v>
      </c>
      <c r="P45" s="43">
        <v>24</v>
      </c>
      <c r="Q45" s="43">
        <v>39</v>
      </c>
      <c r="R45" s="43">
        <v>29</v>
      </c>
      <c r="S45" s="43">
        <v>13</v>
      </c>
      <c r="T45" s="43">
        <v>31</v>
      </c>
      <c r="U45" s="43">
        <v>8</v>
      </c>
      <c r="V45" s="43">
        <v>0</v>
      </c>
      <c r="W45" s="43">
        <v>298</v>
      </c>
      <c r="X45" s="43"/>
    </row>
    <row r="46" spans="1:24" ht="18" customHeight="1" x14ac:dyDescent="0.15">
      <c r="A46" s="43" t="s">
        <v>165</v>
      </c>
      <c r="B46" s="37">
        <f t="shared" si="18"/>
        <v>5376</v>
      </c>
      <c r="C46" s="37">
        <f t="shared" si="19"/>
        <v>4964</v>
      </c>
      <c r="D46" s="43">
        <v>286</v>
      </c>
      <c r="E46" s="43">
        <v>375</v>
      </c>
      <c r="F46" s="43">
        <v>446</v>
      </c>
      <c r="G46" s="43">
        <v>81</v>
      </c>
      <c r="H46" s="43">
        <v>38</v>
      </c>
      <c r="I46" s="43">
        <v>9</v>
      </c>
      <c r="J46" s="93">
        <v>3418</v>
      </c>
      <c r="K46" s="43">
        <v>105</v>
      </c>
      <c r="L46" s="43">
        <v>80</v>
      </c>
      <c r="M46" s="43">
        <v>90</v>
      </c>
      <c r="N46" s="43">
        <v>36</v>
      </c>
      <c r="O46" s="37">
        <f t="shared" si="14"/>
        <v>136</v>
      </c>
      <c r="P46" s="43">
        <v>28</v>
      </c>
      <c r="Q46" s="43">
        <v>40</v>
      </c>
      <c r="R46" s="43">
        <v>24</v>
      </c>
      <c r="S46" s="43">
        <v>12</v>
      </c>
      <c r="T46" s="43">
        <v>30</v>
      </c>
      <c r="U46" s="43">
        <v>2</v>
      </c>
      <c r="V46" s="43">
        <v>0</v>
      </c>
      <c r="W46" s="43">
        <v>276</v>
      </c>
      <c r="X46" s="43"/>
    </row>
    <row r="47" spans="1:24" ht="18" customHeight="1" x14ac:dyDescent="0.15">
      <c r="A47" s="43" t="s">
        <v>167</v>
      </c>
      <c r="B47" s="37">
        <f t="shared" si="18"/>
        <v>4730</v>
      </c>
      <c r="C47" s="37">
        <f t="shared" si="19"/>
        <v>4252</v>
      </c>
      <c r="D47" s="43">
        <v>266</v>
      </c>
      <c r="E47" s="43">
        <v>421</v>
      </c>
      <c r="F47" s="43">
        <v>381</v>
      </c>
      <c r="G47" s="43">
        <v>33</v>
      </c>
      <c r="H47" s="43">
        <v>36</v>
      </c>
      <c r="I47" s="43">
        <v>5</v>
      </c>
      <c r="J47" s="93">
        <v>2777</v>
      </c>
      <c r="K47" s="43">
        <v>168</v>
      </c>
      <c r="L47" s="43">
        <v>78</v>
      </c>
      <c r="M47" s="43">
        <v>48</v>
      </c>
      <c r="N47" s="43">
        <v>39</v>
      </c>
      <c r="O47" s="37">
        <f t="shared" si="14"/>
        <v>162</v>
      </c>
      <c r="P47" s="43">
        <v>18</v>
      </c>
      <c r="Q47" s="43">
        <v>54</v>
      </c>
      <c r="R47" s="43">
        <v>36</v>
      </c>
      <c r="S47" s="43">
        <v>16</v>
      </c>
      <c r="T47" s="43">
        <v>34</v>
      </c>
      <c r="U47" s="43">
        <v>4</v>
      </c>
      <c r="V47" s="43">
        <v>0</v>
      </c>
      <c r="W47" s="43">
        <v>316</v>
      </c>
      <c r="X47" s="43"/>
    </row>
    <row r="48" spans="1:24" ht="18" customHeight="1" x14ac:dyDescent="0.15">
      <c r="A48" s="43" t="s">
        <v>168</v>
      </c>
      <c r="B48" s="37">
        <f t="shared" si="18"/>
        <v>8227</v>
      </c>
      <c r="C48" s="37">
        <f t="shared" si="19"/>
        <v>7719</v>
      </c>
      <c r="D48" s="43">
        <v>314</v>
      </c>
      <c r="E48" s="43">
        <v>466</v>
      </c>
      <c r="F48" s="43">
        <v>609</v>
      </c>
      <c r="G48" s="43">
        <v>56</v>
      </c>
      <c r="H48" s="43">
        <v>58</v>
      </c>
      <c r="I48" s="43">
        <v>16</v>
      </c>
      <c r="J48" s="93">
        <v>5797</v>
      </c>
      <c r="K48" s="43">
        <v>217</v>
      </c>
      <c r="L48" s="43">
        <v>97</v>
      </c>
      <c r="M48" s="43">
        <v>50</v>
      </c>
      <c r="N48" s="43">
        <v>39</v>
      </c>
      <c r="O48" s="37">
        <f t="shared" si="14"/>
        <v>142</v>
      </c>
      <c r="P48" s="43">
        <v>17</v>
      </c>
      <c r="Q48" s="43">
        <v>45</v>
      </c>
      <c r="R48" s="43">
        <v>32</v>
      </c>
      <c r="S48" s="43">
        <v>13</v>
      </c>
      <c r="T48" s="43">
        <v>31</v>
      </c>
      <c r="U48" s="43">
        <v>4</v>
      </c>
      <c r="V48" s="43">
        <v>0</v>
      </c>
      <c r="W48" s="43">
        <v>366</v>
      </c>
      <c r="X48" s="43"/>
    </row>
    <row r="49" spans="1:24" ht="18" customHeight="1" x14ac:dyDescent="0.15">
      <c r="A49" s="43" t="s">
        <v>170</v>
      </c>
      <c r="B49" s="37">
        <f t="shared" si="18"/>
        <v>6886</v>
      </c>
      <c r="C49" s="37">
        <f t="shared" si="19"/>
        <v>6415</v>
      </c>
      <c r="D49" s="43">
        <v>236</v>
      </c>
      <c r="E49" s="43">
        <v>387</v>
      </c>
      <c r="F49" s="43">
        <v>523</v>
      </c>
      <c r="G49" s="43">
        <v>45</v>
      </c>
      <c r="H49" s="43">
        <v>26</v>
      </c>
      <c r="I49" s="43">
        <v>9</v>
      </c>
      <c r="J49" s="93">
        <v>4753</v>
      </c>
      <c r="K49" s="43">
        <v>261</v>
      </c>
      <c r="L49" s="43">
        <v>125</v>
      </c>
      <c r="M49" s="43">
        <v>45</v>
      </c>
      <c r="N49" s="43">
        <v>5</v>
      </c>
      <c r="O49" s="37">
        <f t="shared" si="14"/>
        <v>122</v>
      </c>
      <c r="P49" s="43">
        <v>15</v>
      </c>
      <c r="Q49" s="43">
        <v>41</v>
      </c>
      <c r="R49" s="43">
        <v>27</v>
      </c>
      <c r="S49" s="43">
        <v>10</v>
      </c>
      <c r="T49" s="43">
        <v>28</v>
      </c>
      <c r="U49" s="43">
        <v>1</v>
      </c>
      <c r="V49" s="43">
        <v>0</v>
      </c>
      <c r="W49" s="43">
        <v>349</v>
      </c>
      <c r="X49" s="43"/>
    </row>
    <row r="50" spans="1:24" ht="18" customHeight="1" x14ac:dyDescent="0.15">
      <c r="A50" s="40" t="s">
        <v>171</v>
      </c>
      <c r="B50" s="38">
        <f t="shared" si="18"/>
        <v>3383</v>
      </c>
      <c r="C50" s="38">
        <f t="shared" si="19"/>
        <v>3023</v>
      </c>
      <c r="D50" s="40">
        <v>252</v>
      </c>
      <c r="E50" s="40">
        <v>344</v>
      </c>
      <c r="F50" s="40">
        <v>363</v>
      </c>
      <c r="G50" s="40">
        <v>13</v>
      </c>
      <c r="H50" s="40">
        <v>27</v>
      </c>
      <c r="I50" s="40">
        <v>8</v>
      </c>
      <c r="J50" s="133">
        <v>1698</v>
      </c>
      <c r="K50" s="40">
        <v>175</v>
      </c>
      <c r="L50" s="40">
        <v>63</v>
      </c>
      <c r="M50" s="40">
        <v>46</v>
      </c>
      <c r="N50" s="40">
        <v>34</v>
      </c>
      <c r="O50" s="38">
        <f t="shared" si="14"/>
        <v>107</v>
      </c>
      <c r="P50" s="40">
        <v>12</v>
      </c>
      <c r="Q50" s="40">
        <v>36</v>
      </c>
      <c r="R50" s="40">
        <v>32</v>
      </c>
      <c r="S50" s="40">
        <v>6</v>
      </c>
      <c r="T50" s="40">
        <v>16</v>
      </c>
      <c r="U50" s="40">
        <v>5</v>
      </c>
      <c r="V50" s="40">
        <v>0</v>
      </c>
      <c r="W50" s="40">
        <v>253</v>
      </c>
      <c r="X50" s="40"/>
    </row>
    <row r="51" spans="1:24" ht="18" customHeight="1" x14ac:dyDescent="0.15">
      <c r="A51" s="43" t="s">
        <v>172</v>
      </c>
      <c r="B51" s="37">
        <f t="shared" si="18"/>
        <v>4898</v>
      </c>
      <c r="C51" s="37">
        <f t="shared" si="19"/>
        <v>4401</v>
      </c>
      <c r="D51" s="43">
        <v>265</v>
      </c>
      <c r="E51" s="43">
        <v>468</v>
      </c>
      <c r="F51" s="43">
        <v>486</v>
      </c>
      <c r="G51" s="43">
        <v>30</v>
      </c>
      <c r="H51" s="43">
        <v>30</v>
      </c>
      <c r="I51" s="43">
        <v>11</v>
      </c>
      <c r="J51" s="93">
        <v>2713</v>
      </c>
      <c r="K51" s="43">
        <v>206</v>
      </c>
      <c r="L51" s="43">
        <v>116</v>
      </c>
      <c r="M51" s="43">
        <v>68</v>
      </c>
      <c r="N51" s="43">
        <v>8</v>
      </c>
      <c r="O51" s="37">
        <f t="shared" si="14"/>
        <v>172</v>
      </c>
      <c r="P51" s="43">
        <v>24</v>
      </c>
      <c r="Q51" s="43">
        <v>67</v>
      </c>
      <c r="R51" s="43">
        <v>37</v>
      </c>
      <c r="S51" s="43">
        <v>9</v>
      </c>
      <c r="T51" s="43">
        <v>26</v>
      </c>
      <c r="U51" s="43">
        <v>9</v>
      </c>
      <c r="V51" s="43">
        <v>0</v>
      </c>
      <c r="W51" s="43">
        <v>325</v>
      </c>
      <c r="X51" s="43"/>
    </row>
    <row r="52" spans="1:24" ht="18" customHeight="1" x14ac:dyDescent="0.15">
      <c r="A52" s="43" t="s">
        <v>173</v>
      </c>
      <c r="B52" s="37">
        <f t="shared" si="18"/>
        <v>4426</v>
      </c>
      <c r="C52" s="37">
        <f t="shared" si="19"/>
        <v>4012</v>
      </c>
      <c r="D52" s="43">
        <v>299</v>
      </c>
      <c r="E52" s="43">
        <v>380</v>
      </c>
      <c r="F52" s="43">
        <v>401</v>
      </c>
      <c r="G52" s="43">
        <v>33</v>
      </c>
      <c r="H52" s="43">
        <v>24</v>
      </c>
      <c r="I52" s="43">
        <v>12</v>
      </c>
      <c r="J52" s="93">
        <v>2294</v>
      </c>
      <c r="K52" s="43">
        <v>412</v>
      </c>
      <c r="L52" s="43">
        <v>105</v>
      </c>
      <c r="M52" s="43">
        <v>52</v>
      </c>
      <c r="N52" s="43">
        <v>0</v>
      </c>
      <c r="O52" s="37">
        <f t="shared" si="14"/>
        <v>145</v>
      </c>
      <c r="P52" s="43">
        <v>5</v>
      </c>
      <c r="Q52" s="43">
        <v>48</v>
      </c>
      <c r="R52" s="43">
        <v>32</v>
      </c>
      <c r="S52" s="43">
        <v>3</v>
      </c>
      <c r="T52" s="43">
        <v>24</v>
      </c>
      <c r="U52" s="43">
        <v>2</v>
      </c>
      <c r="V52" s="43">
        <v>31</v>
      </c>
      <c r="W52" s="43">
        <v>269</v>
      </c>
      <c r="X52" s="43"/>
    </row>
    <row r="53" spans="1:24" ht="18" customHeight="1" x14ac:dyDescent="0.15">
      <c r="A53" s="42" t="s">
        <v>174</v>
      </c>
      <c r="B53" s="37">
        <f t="shared" si="18"/>
        <v>4068</v>
      </c>
      <c r="C53" s="37">
        <f t="shared" si="19"/>
        <v>3755</v>
      </c>
      <c r="D53" s="43">
        <v>223</v>
      </c>
      <c r="E53" s="43">
        <v>379</v>
      </c>
      <c r="F53" s="43">
        <v>360</v>
      </c>
      <c r="G53" s="43">
        <v>36</v>
      </c>
      <c r="H53" s="43">
        <v>27</v>
      </c>
      <c r="I53" s="43">
        <v>12</v>
      </c>
      <c r="J53" s="43">
        <v>2243</v>
      </c>
      <c r="K53" s="43">
        <v>280</v>
      </c>
      <c r="L53" s="43">
        <v>95</v>
      </c>
      <c r="M53" s="43">
        <v>49</v>
      </c>
      <c r="N53" s="43">
        <v>51</v>
      </c>
      <c r="O53" s="37">
        <f t="shared" si="14"/>
        <v>58</v>
      </c>
      <c r="P53" s="43">
        <v>6</v>
      </c>
      <c r="Q53" s="43">
        <v>21</v>
      </c>
      <c r="R53" s="42">
        <v>13</v>
      </c>
      <c r="S53" s="42">
        <v>3</v>
      </c>
      <c r="T53" s="42">
        <v>11</v>
      </c>
      <c r="U53" s="42">
        <v>4</v>
      </c>
      <c r="V53" s="42">
        <v>0</v>
      </c>
      <c r="W53" s="42">
        <v>255</v>
      </c>
      <c r="X53" s="42"/>
    </row>
    <row r="54" spans="1:24" ht="18" customHeight="1" x14ac:dyDescent="0.15">
      <c r="A54" s="42" t="s">
        <v>175</v>
      </c>
      <c r="B54" s="37">
        <f t="shared" ref="B54" si="20">C54+O54+W54</f>
        <v>4493</v>
      </c>
      <c r="C54" s="37">
        <f t="shared" ref="C54" si="21">D54+E54+F54+G54+H54+I54+J54+K54+L54+M54+N54</f>
        <v>4032</v>
      </c>
      <c r="D54" s="43">
        <v>286</v>
      </c>
      <c r="E54" s="43">
        <v>409</v>
      </c>
      <c r="F54" s="43">
        <v>347</v>
      </c>
      <c r="G54" s="43">
        <v>29</v>
      </c>
      <c r="H54" s="43">
        <v>22</v>
      </c>
      <c r="I54" s="43">
        <v>8</v>
      </c>
      <c r="J54" s="136">
        <v>2689</v>
      </c>
      <c r="K54" s="43">
        <v>111</v>
      </c>
      <c r="L54" s="43">
        <v>92</v>
      </c>
      <c r="M54" s="43">
        <v>39</v>
      </c>
      <c r="N54" s="43">
        <v>0</v>
      </c>
      <c r="O54" s="37">
        <f t="shared" ref="O54" si="22">P54+Q54+R54+S54+T54+U54+V54</f>
        <v>85</v>
      </c>
      <c r="P54" s="43">
        <v>9</v>
      </c>
      <c r="Q54" s="43">
        <v>28</v>
      </c>
      <c r="R54" s="42">
        <v>22</v>
      </c>
      <c r="S54" s="42">
        <v>7</v>
      </c>
      <c r="T54" s="42">
        <v>15</v>
      </c>
      <c r="U54" s="42">
        <v>4</v>
      </c>
      <c r="V54" s="42">
        <v>0</v>
      </c>
      <c r="W54" s="42">
        <v>376</v>
      </c>
      <c r="X54" s="42"/>
    </row>
    <row r="55" spans="1:24" ht="18" customHeight="1" x14ac:dyDescent="0.15">
      <c r="A55" s="42" t="s">
        <v>178</v>
      </c>
      <c r="B55" s="37">
        <f t="shared" ref="B55" si="23">C55+O55+W55</f>
        <v>4957</v>
      </c>
      <c r="C55" s="37">
        <f t="shared" ref="C55" si="24">D55+E55+F55+G55+H55+I55+J55+K55+L55+M55+N55</f>
        <v>4622</v>
      </c>
      <c r="D55" s="43">
        <v>192</v>
      </c>
      <c r="E55" s="43">
        <v>347</v>
      </c>
      <c r="F55" s="43">
        <v>415</v>
      </c>
      <c r="G55" s="43">
        <v>39</v>
      </c>
      <c r="H55" s="43">
        <v>27</v>
      </c>
      <c r="I55" s="43">
        <v>10</v>
      </c>
      <c r="J55" s="136">
        <v>3197</v>
      </c>
      <c r="K55" s="43">
        <v>92</v>
      </c>
      <c r="L55" s="43">
        <v>108</v>
      </c>
      <c r="M55" s="43">
        <v>176</v>
      </c>
      <c r="N55" s="43">
        <v>19</v>
      </c>
      <c r="O55" s="37">
        <f t="shared" ref="O55" si="25">P55+Q55+R55+S55+T55+U55+V55</f>
        <v>81</v>
      </c>
      <c r="P55" s="43">
        <v>7</v>
      </c>
      <c r="Q55" s="43">
        <v>31</v>
      </c>
      <c r="R55" s="42">
        <v>16</v>
      </c>
      <c r="S55" s="42">
        <v>6</v>
      </c>
      <c r="T55" s="42">
        <v>17</v>
      </c>
      <c r="U55" s="42">
        <v>4</v>
      </c>
      <c r="V55" s="42">
        <v>0</v>
      </c>
      <c r="W55" s="42">
        <v>254</v>
      </c>
      <c r="X55" s="42"/>
    </row>
    <row r="56" spans="1:24" ht="18" customHeight="1" x14ac:dyDescent="0.15">
      <c r="A56" s="42" t="s">
        <v>180</v>
      </c>
      <c r="B56" s="37">
        <f t="shared" ref="B56" si="26">C56+O56+W56</f>
        <v>4404</v>
      </c>
      <c r="C56" s="37">
        <f t="shared" ref="C56" si="27">D56+E56+F56+G56+H56+I56+J56+K56+L56+M56+N56</f>
        <v>3992</v>
      </c>
      <c r="D56" s="43">
        <v>303</v>
      </c>
      <c r="E56" s="43">
        <v>400</v>
      </c>
      <c r="F56" s="43">
        <v>615</v>
      </c>
      <c r="G56" s="43">
        <v>18</v>
      </c>
      <c r="H56" s="43">
        <v>21</v>
      </c>
      <c r="I56" s="43">
        <v>10</v>
      </c>
      <c r="J56" s="136">
        <v>2221</v>
      </c>
      <c r="K56" s="43">
        <v>95</v>
      </c>
      <c r="L56" s="43">
        <v>96</v>
      </c>
      <c r="M56" s="43">
        <v>188</v>
      </c>
      <c r="N56" s="43">
        <v>25</v>
      </c>
      <c r="O56" s="37">
        <f t="shared" ref="O56" si="28">P56+Q56+R56+S56+T56+U56+V56</f>
        <v>98</v>
      </c>
      <c r="P56" s="43">
        <v>17</v>
      </c>
      <c r="Q56" s="43">
        <v>28</v>
      </c>
      <c r="R56" s="42">
        <v>27</v>
      </c>
      <c r="S56" s="42">
        <v>6</v>
      </c>
      <c r="T56" s="42">
        <v>19</v>
      </c>
      <c r="U56" s="42">
        <v>1</v>
      </c>
      <c r="V56" s="42">
        <v>0</v>
      </c>
      <c r="W56" s="42">
        <v>314</v>
      </c>
      <c r="X56" s="42"/>
    </row>
    <row r="57" spans="1:24" ht="19.5" customHeight="1" x14ac:dyDescent="0.15">
      <c r="A57" s="42" t="s">
        <v>182</v>
      </c>
      <c r="B57" s="37">
        <f t="shared" ref="B57" si="29">C57+O57+W57</f>
        <v>3783</v>
      </c>
      <c r="C57" s="37">
        <f t="shared" ref="C57" si="30">D57+E57+F57+G57+H57+I57+J57+K57+L57+M57+N57</f>
        <v>3342</v>
      </c>
      <c r="D57" s="43">
        <v>264</v>
      </c>
      <c r="E57" s="43">
        <v>408</v>
      </c>
      <c r="F57" s="43">
        <v>339</v>
      </c>
      <c r="G57" s="43">
        <v>31</v>
      </c>
      <c r="H57" s="43">
        <v>31</v>
      </c>
      <c r="I57" s="43">
        <v>8</v>
      </c>
      <c r="J57" s="136">
        <v>1789</v>
      </c>
      <c r="K57" s="43">
        <v>161</v>
      </c>
      <c r="L57" s="43">
        <v>175</v>
      </c>
      <c r="M57" s="43">
        <v>122</v>
      </c>
      <c r="N57" s="43">
        <v>14</v>
      </c>
      <c r="O57" s="37">
        <f t="shared" ref="O57" si="31">P57+Q57+R57+S57+T57+U57+V57</f>
        <v>154</v>
      </c>
      <c r="P57" s="43">
        <v>25</v>
      </c>
      <c r="Q57" s="43">
        <v>45</v>
      </c>
      <c r="R57" s="42">
        <v>32</v>
      </c>
      <c r="S57" s="42">
        <v>8</v>
      </c>
      <c r="T57" s="42">
        <v>41</v>
      </c>
      <c r="U57" s="42">
        <v>3</v>
      </c>
      <c r="V57" s="42">
        <v>0</v>
      </c>
      <c r="W57" s="42">
        <v>287</v>
      </c>
      <c r="X57" s="42"/>
    </row>
    <row r="58" spans="1:24" ht="19.5" customHeight="1" x14ac:dyDescent="0.15">
      <c r="A58" s="42" t="s">
        <v>184</v>
      </c>
      <c r="B58" s="37">
        <f t="shared" ref="B58" si="32">C58+O58+W58</f>
        <v>4103</v>
      </c>
      <c r="C58" s="37">
        <f t="shared" ref="C58" si="33">D58+E58+F58+G58+H58+I58+J58+K58+L58+M58+N58</f>
        <v>3524</v>
      </c>
      <c r="D58" s="43">
        <v>288</v>
      </c>
      <c r="E58" s="43">
        <v>433</v>
      </c>
      <c r="F58" s="43">
        <v>340</v>
      </c>
      <c r="G58" s="43">
        <v>26</v>
      </c>
      <c r="H58" s="43">
        <v>29</v>
      </c>
      <c r="I58" s="43">
        <v>9</v>
      </c>
      <c r="J58" s="136">
        <v>2004</v>
      </c>
      <c r="K58" s="43">
        <v>139</v>
      </c>
      <c r="L58" s="43">
        <v>144</v>
      </c>
      <c r="M58" s="43">
        <v>83</v>
      </c>
      <c r="N58" s="43">
        <v>29</v>
      </c>
      <c r="O58" s="37">
        <f t="shared" ref="O58" si="34">P58+Q58+R58+S58+T58+U58+V58</f>
        <v>218</v>
      </c>
      <c r="P58" s="43">
        <v>32</v>
      </c>
      <c r="Q58" s="43">
        <v>72</v>
      </c>
      <c r="R58" s="42">
        <v>50</v>
      </c>
      <c r="S58" s="42">
        <v>7</v>
      </c>
      <c r="T58" s="42">
        <v>45</v>
      </c>
      <c r="U58" s="42">
        <v>12</v>
      </c>
      <c r="V58" s="42">
        <v>0</v>
      </c>
      <c r="W58" s="42">
        <v>361</v>
      </c>
      <c r="X58" s="42"/>
    </row>
    <row r="59" spans="1:24" ht="19.5" customHeight="1" x14ac:dyDescent="0.15">
      <c r="A59" s="42" t="s">
        <v>186</v>
      </c>
      <c r="B59" s="37">
        <f t="shared" ref="B59" si="35">C59+O59+W59</f>
        <v>3388</v>
      </c>
      <c r="C59" s="37">
        <f t="shared" ref="C59" si="36">D59+E59+F59+G59+H59+I59+J59+K59+L59+M59+N59</f>
        <v>2959</v>
      </c>
      <c r="D59" s="43">
        <v>265</v>
      </c>
      <c r="E59" s="43">
        <v>366</v>
      </c>
      <c r="F59" s="43">
        <v>349</v>
      </c>
      <c r="G59" s="43">
        <v>17</v>
      </c>
      <c r="H59" s="43">
        <v>24</v>
      </c>
      <c r="I59" s="43">
        <v>6</v>
      </c>
      <c r="J59" s="136">
        <v>1599</v>
      </c>
      <c r="K59" s="43">
        <v>89</v>
      </c>
      <c r="L59" s="43">
        <v>121</v>
      </c>
      <c r="M59" s="43">
        <v>97</v>
      </c>
      <c r="N59" s="43">
        <v>26</v>
      </c>
      <c r="O59" s="37">
        <f t="shared" ref="O59" si="37">P59+Q59+R59+S59+T59+U59+V59</f>
        <v>137</v>
      </c>
      <c r="P59" s="43">
        <v>25</v>
      </c>
      <c r="Q59" s="43">
        <v>34</v>
      </c>
      <c r="R59" s="42">
        <v>32</v>
      </c>
      <c r="S59" s="42">
        <v>12</v>
      </c>
      <c r="T59" s="42">
        <v>30</v>
      </c>
      <c r="U59" s="42">
        <v>4</v>
      </c>
      <c r="V59" s="42">
        <v>0</v>
      </c>
      <c r="W59" s="42">
        <v>292</v>
      </c>
      <c r="X59" s="42"/>
    </row>
    <row r="60" spans="1:24" ht="19.5" customHeight="1" x14ac:dyDescent="0.15">
      <c r="A60" s="42" t="s">
        <v>187</v>
      </c>
      <c r="B60" s="37">
        <f t="shared" ref="B60" si="38">C60+O60+W60</f>
        <v>9219</v>
      </c>
      <c r="C60" s="37">
        <f t="shared" ref="C60" si="39">D60+E60+F60+G60+H60+I60+J60+K60+L60+M60+N60</f>
        <v>8783</v>
      </c>
      <c r="D60" s="43">
        <v>283</v>
      </c>
      <c r="E60" s="43">
        <v>408</v>
      </c>
      <c r="F60" s="43">
        <v>344</v>
      </c>
      <c r="G60" s="43">
        <v>23</v>
      </c>
      <c r="H60" s="43">
        <v>42</v>
      </c>
      <c r="I60" s="43">
        <v>11</v>
      </c>
      <c r="J60" s="136">
        <v>7405</v>
      </c>
      <c r="K60" s="43">
        <v>94</v>
      </c>
      <c r="L60" s="43">
        <v>89</v>
      </c>
      <c r="M60" s="43">
        <v>71</v>
      </c>
      <c r="N60" s="43">
        <v>13</v>
      </c>
      <c r="O60" s="37">
        <f t="shared" ref="O60" si="40">P60+Q60+R60+S60+T60+U60+V60</f>
        <v>172</v>
      </c>
      <c r="P60" s="43">
        <v>19</v>
      </c>
      <c r="Q60" s="43">
        <v>44</v>
      </c>
      <c r="R60" s="42">
        <v>45</v>
      </c>
      <c r="S60" s="42">
        <v>22</v>
      </c>
      <c r="T60" s="42">
        <v>32</v>
      </c>
      <c r="U60" s="42">
        <v>10</v>
      </c>
      <c r="V60" s="42">
        <v>0</v>
      </c>
      <c r="W60" s="42">
        <v>264</v>
      </c>
      <c r="X60" s="42"/>
    </row>
    <row r="61" spans="1:24" ht="19.5" customHeight="1" x14ac:dyDescent="0.15">
      <c r="A61" s="42" t="s">
        <v>189</v>
      </c>
      <c r="B61" s="37">
        <f t="shared" ref="B61" si="41">C61+O61+W61</f>
        <v>4917</v>
      </c>
      <c r="C61" s="37">
        <f t="shared" ref="C61" si="42">D61+E61+F61+G61+H61+I61+J61+K61+L61+M61+N61</f>
        <v>4498</v>
      </c>
      <c r="D61" s="43">
        <v>231</v>
      </c>
      <c r="E61" s="43">
        <v>372</v>
      </c>
      <c r="F61" s="43">
        <v>325</v>
      </c>
      <c r="G61" s="43">
        <v>16</v>
      </c>
      <c r="H61" s="43">
        <v>26</v>
      </c>
      <c r="I61" s="43">
        <v>5</v>
      </c>
      <c r="J61" s="136">
        <v>3240</v>
      </c>
      <c r="K61" s="43">
        <v>108</v>
      </c>
      <c r="L61" s="43">
        <v>102</v>
      </c>
      <c r="M61" s="43">
        <v>63</v>
      </c>
      <c r="N61" s="43">
        <v>10</v>
      </c>
      <c r="O61" s="37">
        <f t="shared" ref="O61" si="43">P61+Q61+R61+S61+T61+U61+V61</f>
        <v>163</v>
      </c>
      <c r="P61" s="43">
        <v>14</v>
      </c>
      <c r="Q61" s="43">
        <v>53</v>
      </c>
      <c r="R61" s="42">
        <v>27</v>
      </c>
      <c r="S61" s="42">
        <v>39</v>
      </c>
      <c r="T61" s="42">
        <v>27</v>
      </c>
      <c r="U61" s="42">
        <v>3</v>
      </c>
      <c r="V61" s="42">
        <v>0</v>
      </c>
      <c r="W61" s="42">
        <v>256</v>
      </c>
      <c r="X61" s="42"/>
    </row>
    <row r="62" spans="1:24" ht="19.5" customHeight="1" x14ac:dyDescent="0.15">
      <c r="A62" s="42" t="s">
        <v>191</v>
      </c>
      <c r="B62" s="37">
        <f t="shared" ref="B62" si="44">C62+O62+W62</f>
        <v>3533</v>
      </c>
      <c r="C62" s="37">
        <f t="shared" ref="C62" si="45">D62+E62+F62+G62+H62+I62+J62+K62+L62+M62+N62</f>
        <v>3101</v>
      </c>
      <c r="D62" s="43">
        <v>262</v>
      </c>
      <c r="E62" s="43">
        <v>306</v>
      </c>
      <c r="F62" s="43">
        <v>457</v>
      </c>
      <c r="G62" s="43">
        <v>27</v>
      </c>
      <c r="H62" s="43">
        <v>33</v>
      </c>
      <c r="I62" s="43">
        <v>10</v>
      </c>
      <c r="J62" s="136">
        <v>1701</v>
      </c>
      <c r="K62" s="43">
        <v>90</v>
      </c>
      <c r="L62" s="43">
        <v>111</v>
      </c>
      <c r="M62" s="43">
        <v>104</v>
      </c>
      <c r="N62" s="43">
        <v>0</v>
      </c>
      <c r="O62" s="37">
        <f t="shared" ref="O62" si="46">P62+Q62+R62+S62+T62+U62+V62</f>
        <v>156</v>
      </c>
      <c r="P62" s="43">
        <v>9</v>
      </c>
      <c r="Q62" s="43">
        <v>34</v>
      </c>
      <c r="R62" s="42">
        <v>44</v>
      </c>
      <c r="S62" s="42">
        <v>39</v>
      </c>
      <c r="T62" s="42">
        <v>25</v>
      </c>
      <c r="U62" s="42">
        <v>5</v>
      </c>
      <c r="V62" s="42">
        <v>0</v>
      </c>
      <c r="W62" s="42">
        <v>276</v>
      </c>
      <c r="X62" s="42"/>
    </row>
    <row r="63" spans="1:24" ht="24.95" customHeight="1" x14ac:dyDescent="0.15">
      <c r="A63" s="42" t="s">
        <v>195</v>
      </c>
      <c r="B63" s="37">
        <f t="shared" ref="B63" si="47">C63+O63+W63</f>
        <v>3843</v>
      </c>
      <c r="C63" s="37">
        <f t="shared" ref="C63" si="48">D63+E63+F63+G63+H63+I63+J63+K63+L63+M63+N63</f>
        <v>3365</v>
      </c>
      <c r="D63" s="43">
        <v>264</v>
      </c>
      <c r="E63" s="43">
        <v>356</v>
      </c>
      <c r="F63" s="43">
        <v>475</v>
      </c>
      <c r="G63" s="43">
        <v>21</v>
      </c>
      <c r="H63" s="43">
        <v>25</v>
      </c>
      <c r="I63" s="43">
        <v>11</v>
      </c>
      <c r="J63" s="136">
        <v>1879</v>
      </c>
      <c r="K63" s="43">
        <v>97</v>
      </c>
      <c r="L63" s="43">
        <v>105</v>
      </c>
      <c r="M63" s="43">
        <v>132</v>
      </c>
      <c r="N63" s="43">
        <v>0</v>
      </c>
      <c r="O63" s="37">
        <f t="shared" ref="O63" si="49">P63+Q63+R63+S63+T63+U63+V63</f>
        <v>161</v>
      </c>
      <c r="P63" s="43">
        <v>8</v>
      </c>
      <c r="Q63" s="43">
        <v>48</v>
      </c>
      <c r="R63" s="42">
        <v>33</v>
      </c>
      <c r="S63" s="42">
        <v>40</v>
      </c>
      <c r="T63" s="42">
        <v>23</v>
      </c>
      <c r="U63" s="42">
        <v>9</v>
      </c>
      <c r="V63" s="42">
        <v>0</v>
      </c>
      <c r="W63" s="42">
        <v>317</v>
      </c>
      <c r="X63" s="42"/>
    </row>
  </sheetData>
  <mergeCells count="24">
    <mergeCell ref="B1:V1"/>
    <mergeCell ref="D4:D5"/>
    <mergeCell ref="E4:E5"/>
    <mergeCell ref="F4:F5"/>
    <mergeCell ref="G4:G5"/>
    <mergeCell ref="S4:S5"/>
    <mergeCell ref="P4:P5"/>
    <mergeCell ref="K4:M4"/>
    <mergeCell ref="N4:N5"/>
    <mergeCell ref="U2:X2"/>
    <mergeCell ref="Q4:Q5"/>
    <mergeCell ref="R4:R5"/>
    <mergeCell ref="W3:W5"/>
    <mergeCell ref="X3:X5"/>
    <mergeCell ref="T4:U4"/>
    <mergeCell ref="V4:V5"/>
    <mergeCell ref="A3:A5"/>
    <mergeCell ref="O4:O5"/>
    <mergeCell ref="B3:B5"/>
    <mergeCell ref="C4:C5"/>
    <mergeCell ref="C3:N3"/>
    <mergeCell ref="H4:I4"/>
    <mergeCell ref="J4:J5"/>
    <mergeCell ref="O3:V3"/>
  </mergeCells>
  <phoneticPr fontId="1" type="noConversion"/>
  <pageMargins left="0.25" right="0.25" top="0.75" bottom="0.75" header="0.3" footer="0.3"/>
  <pageSetup paperSize="9" scale="84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83"/>
  <sheetViews>
    <sheetView tabSelected="1" view="pageBreakPreview" zoomScale="90" zoomScaleNormal="100" zoomScaleSheetLayoutView="90" workbookViewId="0">
      <pane xSplit="19" ySplit="18" topLeftCell="T71" activePane="bottomRight" state="frozen"/>
      <selection pane="topRight" activeCell="T1" sqref="T1"/>
      <selection pane="bottomLeft" activeCell="A19" sqref="A19"/>
      <selection pane="bottomRight" activeCell="A2" sqref="A2:Y2"/>
    </sheetView>
  </sheetViews>
  <sheetFormatPr defaultRowHeight="13.5" x14ac:dyDescent="0.15"/>
  <cols>
    <col min="1" max="1" width="8.88671875" style="28" customWidth="1"/>
    <col min="2" max="2" width="7.21875" style="29" customWidth="1"/>
    <col min="3" max="3" width="4.77734375" style="29" customWidth="1"/>
    <col min="4" max="4" width="5.21875" style="29" customWidth="1"/>
    <col min="5" max="5" width="7.33203125" style="29" customWidth="1"/>
    <col min="6" max="6" width="7.21875" style="29" bestFit="1" customWidth="1"/>
    <col min="7" max="7" width="8.109375" style="29" bestFit="1" customWidth="1"/>
    <col min="8" max="8" width="3.88671875" style="29" customWidth="1"/>
    <col min="9" max="9" width="8" style="29" customWidth="1"/>
    <col min="10" max="10" width="6.109375" style="29" bestFit="1" customWidth="1"/>
    <col min="11" max="11" width="7.21875" style="29" bestFit="1" customWidth="1"/>
    <col min="12" max="12" width="3.5546875" style="29" customWidth="1"/>
    <col min="13" max="13" width="5.5546875" style="29" customWidth="1"/>
    <col min="14" max="14" width="6.44140625" style="29" customWidth="1"/>
    <col min="15" max="15" width="7.21875" style="27" bestFit="1" customWidth="1"/>
    <col min="16" max="16" width="4.5546875" style="27" customWidth="1"/>
    <col min="17" max="17" width="5.33203125" style="27" customWidth="1"/>
    <col min="18" max="18" width="6.5546875" style="27" customWidth="1"/>
    <col min="19" max="19" width="4.88671875" style="27" customWidth="1"/>
    <col min="20" max="20" width="3.5546875" style="27" customWidth="1"/>
    <col min="21" max="21" width="5.88671875" style="27" customWidth="1"/>
    <col min="22" max="22" width="5.44140625" style="3" customWidth="1"/>
    <col min="23" max="23" width="7.21875" style="3" bestFit="1" customWidth="1"/>
    <col min="24" max="24" width="4.88671875" style="3" bestFit="1" customWidth="1"/>
    <col min="25" max="25" width="7.21875" style="3" bestFit="1" customWidth="1"/>
    <col min="26" max="16384" width="8.88671875" style="3"/>
  </cols>
  <sheetData>
    <row r="1" spans="1:25" ht="9.75" customHeight="1" x14ac:dyDescent="0.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137"/>
      <c r="T1" s="31"/>
      <c r="U1" s="31"/>
      <c r="V1" s="31"/>
      <c r="W1" s="31"/>
      <c r="X1" s="31"/>
      <c r="Y1" s="31"/>
    </row>
    <row r="2" spans="1:25" ht="33" customHeight="1" x14ac:dyDescent="0.15">
      <c r="A2" s="192" t="s">
        <v>108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</row>
    <row r="3" spans="1:25" ht="9" customHeigh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137"/>
      <c r="T3" s="31"/>
      <c r="U3" s="31"/>
      <c r="V3" s="31"/>
      <c r="W3" s="31"/>
      <c r="X3" s="31"/>
      <c r="Y3" s="31"/>
    </row>
    <row r="4" spans="1:25" ht="14.25" customHeight="1" x14ac:dyDescent="0.15">
      <c r="A4" s="193" t="s">
        <v>45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4"/>
    </row>
    <row r="5" spans="1:25" ht="20.25" customHeight="1" x14ac:dyDescent="0.15">
      <c r="A5" s="195" t="s">
        <v>46</v>
      </c>
      <c r="B5" s="198" t="s">
        <v>47</v>
      </c>
      <c r="C5" s="199"/>
      <c r="D5" s="199"/>
      <c r="E5" s="199"/>
      <c r="F5" s="200"/>
      <c r="G5" s="201" t="s">
        <v>48</v>
      </c>
      <c r="H5" s="201"/>
      <c r="I5" s="201"/>
      <c r="J5" s="201"/>
      <c r="K5" s="201" t="s">
        <v>49</v>
      </c>
      <c r="L5" s="202"/>
      <c r="M5" s="202"/>
      <c r="N5" s="202"/>
      <c r="O5" s="201" t="s">
        <v>158</v>
      </c>
      <c r="P5" s="202"/>
      <c r="Q5" s="202"/>
      <c r="R5" s="202"/>
      <c r="S5" s="201" t="s">
        <v>50</v>
      </c>
      <c r="T5" s="202"/>
      <c r="U5" s="202"/>
      <c r="V5" s="202"/>
      <c r="W5" s="201" t="s">
        <v>51</v>
      </c>
      <c r="X5" s="202"/>
      <c r="Y5" s="202"/>
    </row>
    <row r="6" spans="1:25" ht="22.5" customHeight="1" x14ac:dyDescent="0.15">
      <c r="A6" s="196"/>
      <c r="B6" s="203" t="s">
        <v>52</v>
      </c>
      <c r="C6" s="205" t="s">
        <v>163</v>
      </c>
      <c r="D6" s="201" t="s">
        <v>53</v>
      </c>
      <c r="E6" s="201" t="s">
        <v>54</v>
      </c>
      <c r="F6" s="201" t="s">
        <v>55</v>
      </c>
      <c r="G6" s="212" t="s">
        <v>56</v>
      </c>
      <c r="H6" s="206" t="s">
        <v>57</v>
      </c>
      <c r="I6" s="206" t="s">
        <v>54</v>
      </c>
      <c r="J6" s="206" t="s">
        <v>55</v>
      </c>
      <c r="K6" s="212" t="s">
        <v>56</v>
      </c>
      <c r="L6" s="206" t="s">
        <v>57</v>
      </c>
      <c r="M6" s="206" t="s">
        <v>54</v>
      </c>
      <c r="N6" s="206" t="s">
        <v>55</v>
      </c>
      <c r="O6" s="212" t="s">
        <v>56</v>
      </c>
      <c r="P6" s="206" t="s">
        <v>57</v>
      </c>
      <c r="Q6" s="206" t="s">
        <v>54</v>
      </c>
      <c r="R6" s="206" t="s">
        <v>55</v>
      </c>
      <c r="S6" s="212" t="s">
        <v>56</v>
      </c>
      <c r="T6" s="206" t="s">
        <v>57</v>
      </c>
      <c r="U6" s="206" t="s">
        <v>54</v>
      </c>
      <c r="V6" s="206" t="s">
        <v>55</v>
      </c>
      <c r="W6" s="210" t="s">
        <v>56</v>
      </c>
      <c r="X6" s="206" t="s">
        <v>57</v>
      </c>
      <c r="Y6" s="206" t="s">
        <v>54</v>
      </c>
    </row>
    <row r="7" spans="1:25" ht="28.5" customHeight="1" x14ac:dyDescent="0.15">
      <c r="A7" s="197"/>
      <c r="B7" s="204"/>
      <c r="C7" s="206"/>
      <c r="D7" s="202"/>
      <c r="E7" s="202"/>
      <c r="F7" s="202"/>
      <c r="G7" s="204"/>
      <c r="H7" s="202"/>
      <c r="I7" s="202"/>
      <c r="J7" s="202"/>
      <c r="K7" s="204"/>
      <c r="L7" s="202"/>
      <c r="M7" s="202"/>
      <c r="N7" s="202"/>
      <c r="O7" s="204"/>
      <c r="P7" s="202"/>
      <c r="Q7" s="202"/>
      <c r="R7" s="202"/>
      <c r="S7" s="204"/>
      <c r="T7" s="202"/>
      <c r="U7" s="202"/>
      <c r="V7" s="202"/>
      <c r="W7" s="211"/>
      <c r="X7" s="202"/>
      <c r="Y7" s="202"/>
    </row>
    <row r="8" spans="1:25" ht="18" customHeight="1" x14ac:dyDescent="0.15">
      <c r="A8" s="98">
        <v>2009</v>
      </c>
      <c r="B8" s="109">
        <v>32055</v>
      </c>
      <c r="C8" s="74"/>
      <c r="D8" s="75">
        <f t="shared" ref="D8:E25" si="0">H8+L8+P8+T8+X8</f>
        <v>288</v>
      </c>
      <c r="E8" s="75">
        <f t="shared" si="0"/>
        <v>30170</v>
      </c>
      <c r="F8" s="110">
        <f>J8+N8+R8+V8</f>
        <v>1597</v>
      </c>
      <c r="G8" s="110">
        <f>H8+I8+J8</f>
        <v>21896</v>
      </c>
      <c r="H8" s="48">
        <v>95</v>
      </c>
      <c r="I8" s="48">
        <v>20684</v>
      </c>
      <c r="J8" s="48">
        <v>1117</v>
      </c>
      <c r="K8" s="110">
        <f t="shared" ref="K8:K25" si="1">L8+M8+N8</f>
        <v>2136</v>
      </c>
      <c r="L8" s="48">
        <v>66</v>
      </c>
      <c r="M8" s="48">
        <v>1901</v>
      </c>
      <c r="N8" s="48">
        <v>169</v>
      </c>
      <c r="O8" s="110">
        <f t="shared" ref="O8:O24" si="2">P8+Q8+R8</f>
        <v>5386</v>
      </c>
      <c r="P8" s="48">
        <v>88</v>
      </c>
      <c r="Q8" s="48">
        <v>5008</v>
      </c>
      <c r="R8" s="48">
        <v>290</v>
      </c>
      <c r="S8" s="110">
        <f t="shared" ref="S8:S24" si="3">T8+U8+V8</f>
        <v>62</v>
      </c>
      <c r="T8" s="48">
        <v>11</v>
      </c>
      <c r="U8" s="48">
        <v>30</v>
      </c>
      <c r="V8" s="48">
        <v>21</v>
      </c>
      <c r="W8" s="108">
        <f>X8+Y8</f>
        <v>2575</v>
      </c>
      <c r="X8" s="68">
        <v>28</v>
      </c>
      <c r="Y8" s="79">
        <v>2547</v>
      </c>
    </row>
    <row r="9" spans="1:25" ht="18" customHeight="1" x14ac:dyDescent="0.15">
      <c r="A9" s="99">
        <v>2010</v>
      </c>
      <c r="B9" s="109">
        <f t="shared" ref="B9:B25" si="4">D9+E9+F9</f>
        <v>33032</v>
      </c>
      <c r="C9" s="49">
        <v>3.05</v>
      </c>
      <c r="D9" s="76">
        <f t="shared" si="0"/>
        <v>300</v>
      </c>
      <c r="E9" s="76">
        <f t="shared" si="0"/>
        <v>31162</v>
      </c>
      <c r="F9" s="111">
        <f t="shared" ref="F9:F24" si="5">J9+N9+R9+V9</f>
        <v>1570</v>
      </c>
      <c r="G9" s="111">
        <f t="shared" ref="G9:G24" si="6">H9+I9+J9</f>
        <v>22875</v>
      </c>
      <c r="H9" s="50">
        <v>95</v>
      </c>
      <c r="I9" s="50">
        <v>21671</v>
      </c>
      <c r="J9" s="50">
        <v>1109</v>
      </c>
      <c r="K9" s="122">
        <f t="shared" si="1"/>
        <v>2083</v>
      </c>
      <c r="L9" s="50">
        <v>64</v>
      </c>
      <c r="M9" s="50">
        <v>1847</v>
      </c>
      <c r="N9" s="50">
        <v>172</v>
      </c>
      <c r="O9" s="76">
        <f t="shared" si="2"/>
        <v>5455</v>
      </c>
      <c r="P9" s="50">
        <v>84</v>
      </c>
      <c r="Q9" s="50">
        <v>5105</v>
      </c>
      <c r="R9" s="50">
        <v>266</v>
      </c>
      <c r="S9" s="76">
        <f t="shared" si="3"/>
        <v>59</v>
      </c>
      <c r="T9" s="50">
        <v>8</v>
      </c>
      <c r="U9" s="50">
        <v>28</v>
      </c>
      <c r="V9" s="50">
        <v>23</v>
      </c>
      <c r="W9" s="92">
        <f>SUM(X9:Y9)</f>
        <v>2560</v>
      </c>
      <c r="X9" s="69">
        <v>49</v>
      </c>
      <c r="Y9" s="72">
        <v>2511</v>
      </c>
    </row>
    <row r="10" spans="1:25" ht="18" customHeight="1" x14ac:dyDescent="0.15">
      <c r="A10" s="100">
        <v>2011</v>
      </c>
      <c r="B10" s="109">
        <f t="shared" si="4"/>
        <v>33299</v>
      </c>
      <c r="C10" s="51">
        <v>0.81</v>
      </c>
      <c r="D10" s="76">
        <f t="shared" si="0"/>
        <v>308</v>
      </c>
      <c r="E10" s="76">
        <f t="shared" si="0"/>
        <v>31642</v>
      </c>
      <c r="F10" s="112">
        <f>J10+N10+R10+V10</f>
        <v>1349</v>
      </c>
      <c r="G10" s="112">
        <f>H10+I10+J10</f>
        <v>23299</v>
      </c>
      <c r="H10" s="52">
        <v>93</v>
      </c>
      <c r="I10" s="52">
        <v>22289</v>
      </c>
      <c r="J10" s="52">
        <v>917</v>
      </c>
      <c r="K10" s="123">
        <f t="shared" si="1"/>
        <v>1990</v>
      </c>
      <c r="L10" s="52">
        <v>66</v>
      </c>
      <c r="M10" s="52">
        <v>1766</v>
      </c>
      <c r="N10" s="52">
        <v>158</v>
      </c>
      <c r="O10" s="123">
        <f>P10+Q10+R10</f>
        <v>5403</v>
      </c>
      <c r="P10" s="52">
        <v>90</v>
      </c>
      <c r="Q10" s="52">
        <v>5067</v>
      </c>
      <c r="R10" s="52">
        <v>246</v>
      </c>
      <c r="S10" s="123">
        <f>T10+U10+V10</f>
        <v>69</v>
      </c>
      <c r="T10" s="52">
        <v>10</v>
      </c>
      <c r="U10" s="52">
        <v>31</v>
      </c>
      <c r="V10" s="52">
        <v>28</v>
      </c>
      <c r="W10" s="117">
        <f>SUM(X10:Y10)</f>
        <v>2538</v>
      </c>
      <c r="X10" s="70">
        <v>49</v>
      </c>
      <c r="Y10" s="73">
        <v>2489</v>
      </c>
    </row>
    <row r="11" spans="1:25" ht="18" customHeight="1" x14ac:dyDescent="0.15">
      <c r="A11" s="100">
        <v>2012</v>
      </c>
      <c r="B11" s="109">
        <f t="shared" si="4"/>
        <v>33969</v>
      </c>
      <c r="C11" s="51">
        <v>2.0099999999999998</v>
      </c>
      <c r="D11" s="76">
        <f t="shared" si="0"/>
        <v>311</v>
      </c>
      <c r="E11" s="76">
        <f t="shared" si="0"/>
        <v>32376</v>
      </c>
      <c r="F11" s="112">
        <f>J11+N11+R11+V11</f>
        <v>1282</v>
      </c>
      <c r="G11" s="112">
        <f>H11+I11+J11</f>
        <v>23687</v>
      </c>
      <c r="H11" s="52">
        <v>94</v>
      </c>
      <c r="I11" s="52">
        <v>22732</v>
      </c>
      <c r="J11" s="52">
        <v>861</v>
      </c>
      <c r="K11" s="123">
        <f t="shared" si="1"/>
        <v>1862</v>
      </c>
      <c r="L11" s="52">
        <v>63</v>
      </c>
      <c r="M11" s="52">
        <v>1655</v>
      </c>
      <c r="N11" s="52">
        <v>144</v>
      </c>
      <c r="O11" s="123">
        <f>P11+Q11+R11</f>
        <v>5326</v>
      </c>
      <c r="P11" s="52">
        <v>90</v>
      </c>
      <c r="Q11" s="52">
        <v>4992</v>
      </c>
      <c r="R11" s="52">
        <v>244</v>
      </c>
      <c r="S11" s="123">
        <f>T11+U11+V11</f>
        <v>71</v>
      </c>
      <c r="T11" s="52">
        <v>10</v>
      </c>
      <c r="U11" s="52">
        <v>28</v>
      </c>
      <c r="V11" s="52">
        <v>33</v>
      </c>
      <c r="W11" s="117">
        <f>SUM(X11:Y11)</f>
        <v>3023</v>
      </c>
      <c r="X11" s="70">
        <v>54</v>
      </c>
      <c r="Y11" s="73">
        <v>2969</v>
      </c>
    </row>
    <row r="12" spans="1:25" ht="18" customHeight="1" x14ac:dyDescent="0.15">
      <c r="A12" s="100">
        <v>2013</v>
      </c>
      <c r="B12" s="109">
        <f t="shared" si="4"/>
        <v>34728</v>
      </c>
      <c r="C12" s="51">
        <v>2.23</v>
      </c>
      <c r="D12" s="76">
        <f t="shared" si="0"/>
        <v>324</v>
      </c>
      <c r="E12" s="76">
        <f t="shared" si="0"/>
        <v>33074</v>
      </c>
      <c r="F12" s="112">
        <f t="shared" si="5"/>
        <v>1330</v>
      </c>
      <c r="G12" s="118">
        <f>H12+I12+J12</f>
        <v>24374</v>
      </c>
      <c r="H12" s="53">
        <v>99</v>
      </c>
      <c r="I12" s="53">
        <v>23401</v>
      </c>
      <c r="J12" s="53">
        <v>874</v>
      </c>
      <c r="K12" s="123">
        <f t="shared" si="1"/>
        <v>1860</v>
      </c>
      <c r="L12" s="53">
        <v>61</v>
      </c>
      <c r="M12" s="53">
        <v>1634</v>
      </c>
      <c r="N12" s="53">
        <v>165</v>
      </c>
      <c r="O12" s="123">
        <f>P12+Q12+R12</f>
        <v>5342</v>
      </c>
      <c r="P12" s="53">
        <v>99</v>
      </c>
      <c r="Q12" s="53">
        <v>4986</v>
      </c>
      <c r="R12" s="53">
        <v>257</v>
      </c>
      <c r="S12" s="123">
        <f>T12+U12+V12</f>
        <v>75</v>
      </c>
      <c r="T12" s="53">
        <v>11</v>
      </c>
      <c r="U12" s="53">
        <v>30</v>
      </c>
      <c r="V12" s="53">
        <v>34</v>
      </c>
      <c r="W12" s="117">
        <f>SUM(X12:Y12)</f>
        <v>3077</v>
      </c>
      <c r="X12" s="70">
        <v>54</v>
      </c>
      <c r="Y12" s="73">
        <v>3023</v>
      </c>
    </row>
    <row r="13" spans="1:25" ht="18" customHeight="1" x14ac:dyDescent="0.15">
      <c r="A13" s="100" t="s">
        <v>58</v>
      </c>
      <c r="B13" s="109">
        <f t="shared" si="4"/>
        <v>34803</v>
      </c>
      <c r="C13" s="51">
        <v>0.22</v>
      </c>
      <c r="D13" s="76">
        <f t="shared" si="0"/>
        <v>324</v>
      </c>
      <c r="E13" s="76">
        <f t="shared" si="0"/>
        <v>33157</v>
      </c>
      <c r="F13" s="112">
        <f t="shared" si="5"/>
        <v>1322</v>
      </c>
      <c r="G13" s="111">
        <f t="shared" si="6"/>
        <v>24439</v>
      </c>
      <c r="H13" s="54">
        <v>98</v>
      </c>
      <c r="I13" s="54">
        <v>23465</v>
      </c>
      <c r="J13" s="54">
        <v>876</v>
      </c>
      <c r="K13" s="124">
        <f t="shared" si="1"/>
        <v>1843</v>
      </c>
      <c r="L13" s="54">
        <v>61</v>
      </c>
      <c r="M13" s="54">
        <v>1624</v>
      </c>
      <c r="N13" s="54">
        <v>158</v>
      </c>
      <c r="O13" s="124">
        <f t="shared" si="2"/>
        <v>5366</v>
      </c>
      <c r="P13" s="54">
        <v>100</v>
      </c>
      <c r="Q13" s="54">
        <v>5012</v>
      </c>
      <c r="R13" s="54">
        <v>254</v>
      </c>
      <c r="S13" s="124">
        <f t="shared" si="3"/>
        <v>78</v>
      </c>
      <c r="T13" s="54">
        <v>11</v>
      </c>
      <c r="U13" s="54">
        <v>33</v>
      </c>
      <c r="V13" s="54">
        <v>34</v>
      </c>
      <c r="W13" s="92">
        <f t="shared" ref="W13:W24" si="7">SUM(X13:Y13)</f>
        <v>3077</v>
      </c>
      <c r="X13" s="71">
        <v>54</v>
      </c>
      <c r="Y13" s="80">
        <v>3023</v>
      </c>
    </row>
    <row r="14" spans="1:25" ht="18" customHeight="1" x14ac:dyDescent="0.15">
      <c r="A14" s="101" t="s">
        <v>59</v>
      </c>
      <c r="B14" s="109">
        <f t="shared" si="4"/>
        <v>34842</v>
      </c>
      <c r="C14" s="51">
        <v>0.11</v>
      </c>
      <c r="D14" s="76">
        <f t="shared" si="0"/>
        <v>326</v>
      </c>
      <c r="E14" s="76">
        <f t="shared" si="0"/>
        <v>33196</v>
      </c>
      <c r="F14" s="112">
        <f t="shared" si="5"/>
        <v>1320</v>
      </c>
      <c r="G14" s="111">
        <f t="shared" si="6"/>
        <v>24498</v>
      </c>
      <c r="H14" s="54">
        <v>100</v>
      </c>
      <c r="I14" s="54">
        <v>23524</v>
      </c>
      <c r="J14" s="54">
        <v>874</v>
      </c>
      <c r="K14" s="124">
        <f t="shared" si="1"/>
        <v>1829</v>
      </c>
      <c r="L14" s="54">
        <v>61</v>
      </c>
      <c r="M14" s="54">
        <v>1610</v>
      </c>
      <c r="N14" s="54">
        <v>158</v>
      </c>
      <c r="O14" s="124">
        <f t="shared" si="2"/>
        <v>5372</v>
      </c>
      <c r="P14" s="54">
        <v>100</v>
      </c>
      <c r="Q14" s="54">
        <v>5018</v>
      </c>
      <c r="R14" s="54">
        <v>254</v>
      </c>
      <c r="S14" s="124">
        <f t="shared" si="3"/>
        <v>79</v>
      </c>
      <c r="T14" s="54">
        <v>11</v>
      </c>
      <c r="U14" s="54">
        <v>34</v>
      </c>
      <c r="V14" s="54">
        <v>34</v>
      </c>
      <c r="W14" s="92">
        <f t="shared" si="7"/>
        <v>3064</v>
      </c>
      <c r="X14" s="71">
        <v>54</v>
      </c>
      <c r="Y14" s="80">
        <v>3010</v>
      </c>
    </row>
    <row r="15" spans="1:25" ht="18" customHeight="1" x14ac:dyDescent="0.15">
      <c r="A15" s="101" t="s">
        <v>60</v>
      </c>
      <c r="B15" s="109">
        <f t="shared" si="4"/>
        <v>34869</v>
      </c>
      <c r="C15" s="51">
        <v>0.08</v>
      </c>
      <c r="D15" s="76">
        <f t="shared" si="0"/>
        <v>328</v>
      </c>
      <c r="E15" s="76">
        <f t="shared" si="0"/>
        <v>33224</v>
      </c>
      <c r="F15" s="112">
        <f t="shared" si="5"/>
        <v>1317</v>
      </c>
      <c r="G15" s="111">
        <f t="shared" si="6"/>
        <v>24523</v>
      </c>
      <c r="H15" s="54">
        <v>100</v>
      </c>
      <c r="I15" s="54">
        <v>23555</v>
      </c>
      <c r="J15" s="54">
        <v>868</v>
      </c>
      <c r="K15" s="124">
        <f t="shared" si="1"/>
        <v>1831</v>
      </c>
      <c r="L15" s="54">
        <v>62</v>
      </c>
      <c r="M15" s="54">
        <v>1609</v>
      </c>
      <c r="N15" s="54">
        <v>160</v>
      </c>
      <c r="O15" s="124">
        <f t="shared" si="2"/>
        <v>5369</v>
      </c>
      <c r="P15" s="54">
        <v>101</v>
      </c>
      <c r="Q15" s="54">
        <v>5014</v>
      </c>
      <c r="R15" s="54">
        <v>254</v>
      </c>
      <c r="S15" s="124">
        <f t="shared" si="3"/>
        <v>81</v>
      </c>
      <c r="T15" s="54">
        <v>11</v>
      </c>
      <c r="U15" s="54">
        <v>35</v>
      </c>
      <c r="V15" s="54">
        <v>35</v>
      </c>
      <c r="W15" s="92">
        <f t="shared" si="7"/>
        <v>3065</v>
      </c>
      <c r="X15" s="71">
        <v>54</v>
      </c>
      <c r="Y15" s="80">
        <v>3011</v>
      </c>
    </row>
    <row r="16" spans="1:25" ht="18" customHeight="1" x14ac:dyDescent="0.15">
      <c r="A16" s="101" t="s">
        <v>61</v>
      </c>
      <c r="B16" s="109">
        <f t="shared" si="4"/>
        <v>34985</v>
      </c>
      <c r="C16" s="51">
        <v>0.33</v>
      </c>
      <c r="D16" s="76">
        <f t="shared" si="0"/>
        <v>329</v>
      </c>
      <c r="E16" s="76">
        <f t="shared" si="0"/>
        <v>33334</v>
      </c>
      <c r="F16" s="112">
        <f t="shared" si="5"/>
        <v>1322</v>
      </c>
      <c r="G16" s="111">
        <f t="shared" si="6"/>
        <v>24645</v>
      </c>
      <c r="H16" s="54">
        <v>101</v>
      </c>
      <c r="I16" s="54">
        <v>23673</v>
      </c>
      <c r="J16" s="54">
        <v>871</v>
      </c>
      <c r="K16" s="124">
        <f t="shared" si="1"/>
        <v>1842</v>
      </c>
      <c r="L16" s="54">
        <v>62</v>
      </c>
      <c r="M16" s="54">
        <v>1618</v>
      </c>
      <c r="N16" s="54">
        <v>162</v>
      </c>
      <c r="O16" s="124">
        <f t="shared" si="2"/>
        <v>5360</v>
      </c>
      <c r="P16" s="54">
        <v>101</v>
      </c>
      <c r="Q16" s="54">
        <v>5005</v>
      </c>
      <c r="R16" s="54">
        <v>254</v>
      </c>
      <c r="S16" s="124">
        <f t="shared" si="3"/>
        <v>80</v>
      </c>
      <c r="T16" s="54">
        <v>11</v>
      </c>
      <c r="U16" s="54">
        <v>34</v>
      </c>
      <c r="V16" s="54">
        <v>35</v>
      </c>
      <c r="W16" s="92">
        <f t="shared" si="7"/>
        <v>3058</v>
      </c>
      <c r="X16" s="71">
        <v>54</v>
      </c>
      <c r="Y16" s="80">
        <v>3004</v>
      </c>
    </row>
    <row r="17" spans="1:25" ht="18" customHeight="1" x14ac:dyDescent="0.15">
      <c r="A17" s="101" t="s">
        <v>62</v>
      </c>
      <c r="B17" s="109">
        <f t="shared" si="4"/>
        <v>35050</v>
      </c>
      <c r="C17" s="51">
        <v>0.19</v>
      </c>
      <c r="D17" s="76">
        <f t="shared" si="0"/>
        <v>329</v>
      </c>
      <c r="E17" s="76">
        <f t="shared" si="0"/>
        <v>33393</v>
      </c>
      <c r="F17" s="112">
        <f t="shared" si="5"/>
        <v>1328</v>
      </c>
      <c r="G17" s="111">
        <f t="shared" si="6"/>
        <v>24709</v>
      </c>
      <c r="H17" s="54">
        <v>101</v>
      </c>
      <c r="I17" s="54">
        <v>23732</v>
      </c>
      <c r="J17" s="54">
        <v>876</v>
      </c>
      <c r="K17" s="124">
        <f t="shared" si="1"/>
        <v>1836</v>
      </c>
      <c r="L17" s="54">
        <v>62</v>
      </c>
      <c r="M17" s="54">
        <v>1609</v>
      </c>
      <c r="N17" s="54">
        <v>165</v>
      </c>
      <c r="O17" s="124">
        <f t="shared" si="2"/>
        <v>5354</v>
      </c>
      <c r="P17" s="54">
        <v>101</v>
      </c>
      <c r="Q17" s="54">
        <v>5000</v>
      </c>
      <c r="R17" s="54">
        <v>253</v>
      </c>
      <c r="S17" s="124">
        <f t="shared" si="3"/>
        <v>79</v>
      </c>
      <c r="T17" s="54">
        <v>11</v>
      </c>
      <c r="U17" s="54">
        <v>34</v>
      </c>
      <c r="V17" s="54">
        <v>34</v>
      </c>
      <c r="W17" s="92">
        <f t="shared" si="7"/>
        <v>3072</v>
      </c>
      <c r="X17" s="71">
        <v>54</v>
      </c>
      <c r="Y17" s="80">
        <v>3018</v>
      </c>
    </row>
    <row r="18" spans="1:25" ht="18" customHeight="1" x14ac:dyDescent="0.15">
      <c r="A18" s="101" t="s">
        <v>63</v>
      </c>
      <c r="B18" s="109">
        <f t="shared" si="4"/>
        <v>35116</v>
      </c>
      <c r="C18" s="51">
        <v>0.19</v>
      </c>
      <c r="D18" s="76">
        <f t="shared" si="0"/>
        <v>332</v>
      </c>
      <c r="E18" s="76">
        <f t="shared" si="0"/>
        <v>33455</v>
      </c>
      <c r="F18" s="112">
        <f t="shared" si="5"/>
        <v>1329</v>
      </c>
      <c r="G18" s="111">
        <f t="shared" si="6"/>
        <v>24767</v>
      </c>
      <c r="H18" s="54">
        <v>101</v>
      </c>
      <c r="I18" s="54">
        <v>23786</v>
      </c>
      <c r="J18" s="54">
        <v>880</v>
      </c>
      <c r="K18" s="124">
        <f t="shared" si="1"/>
        <v>1830</v>
      </c>
      <c r="L18" s="54">
        <v>65</v>
      </c>
      <c r="M18" s="54">
        <v>1601</v>
      </c>
      <c r="N18" s="54">
        <v>164</v>
      </c>
      <c r="O18" s="124">
        <f t="shared" si="2"/>
        <v>5369</v>
      </c>
      <c r="P18" s="54">
        <v>101</v>
      </c>
      <c r="Q18" s="54">
        <v>5017</v>
      </c>
      <c r="R18" s="54">
        <v>251</v>
      </c>
      <c r="S18" s="124">
        <f t="shared" si="3"/>
        <v>80</v>
      </c>
      <c r="T18" s="54">
        <v>11</v>
      </c>
      <c r="U18" s="54">
        <v>35</v>
      </c>
      <c r="V18" s="54">
        <v>34</v>
      </c>
      <c r="W18" s="92">
        <f t="shared" si="7"/>
        <v>3070</v>
      </c>
      <c r="X18" s="71">
        <v>54</v>
      </c>
      <c r="Y18" s="80">
        <v>3016</v>
      </c>
    </row>
    <row r="19" spans="1:25" ht="18" customHeight="1" x14ac:dyDescent="0.15">
      <c r="A19" s="101" t="s">
        <v>64</v>
      </c>
      <c r="B19" s="109">
        <f t="shared" si="4"/>
        <v>35250</v>
      </c>
      <c r="C19" s="51">
        <v>0.38</v>
      </c>
      <c r="D19" s="76">
        <f t="shared" si="0"/>
        <v>335</v>
      </c>
      <c r="E19" s="76">
        <f t="shared" si="0"/>
        <v>33584</v>
      </c>
      <c r="F19" s="112">
        <f t="shared" si="5"/>
        <v>1331</v>
      </c>
      <c r="G19" s="111">
        <f t="shared" si="6"/>
        <v>24865</v>
      </c>
      <c r="H19" s="54">
        <v>101</v>
      </c>
      <c r="I19" s="54">
        <v>23885</v>
      </c>
      <c r="J19" s="54">
        <v>879</v>
      </c>
      <c r="K19" s="124">
        <f t="shared" si="1"/>
        <v>1833</v>
      </c>
      <c r="L19" s="54">
        <v>69</v>
      </c>
      <c r="M19" s="54">
        <v>1600</v>
      </c>
      <c r="N19" s="54">
        <v>164</v>
      </c>
      <c r="O19" s="124">
        <f t="shared" si="2"/>
        <v>5402</v>
      </c>
      <c r="P19" s="54">
        <v>100</v>
      </c>
      <c r="Q19" s="54">
        <v>5048</v>
      </c>
      <c r="R19" s="54">
        <v>254</v>
      </c>
      <c r="S19" s="124">
        <f t="shared" si="3"/>
        <v>80</v>
      </c>
      <c r="T19" s="54">
        <v>11</v>
      </c>
      <c r="U19" s="54">
        <v>35</v>
      </c>
      <c r="V19" s="54">
        <v>34</v>
      </c>
      <c r="W19" s="92">
        <f t="shared" si="7"/>
        <v>3070</v>
      </c>
      <c r="X19" s="71">
        <v>54</v>
      </c>
      <c r="Y19" s="80">
        <v>3016</v>
      </c>
    </row>
    <row r="20" spans="1:25" ht="18" customHeight="1" x14ac:dyDescent="0.15">
      <c r="A20" s="101" t="s">
        <v>65</v>
      </c>
      <c r="B20" s="109">
        <f t="shared" si="4"/>
        <v>35357</v>
      </c>
      <c r="C20" s="51">
        <v>0.3</v>
      </c>
      <c r="D20" s="76">
        <f t="shared" si="0"/>
        <v>335</v>
      </c>
      <c r="E20" s="76">
        <f t="shared" si="0"/>
        <v>33699</v>
      </c>
      <c r="F20" s="112">
        <f t="shared" si="5"/>
        <v>1323</v>
      </c>
      <c r="G20" s="111">
        <f>H20+I20+J20</f>
        <v>24947</v>
      </c>
      <c r="H20" s="54">
        <v>100</v>
      </c>
      <c r="I20" s="54">
        <v>23973</v>
      </c>
      <c r="J20" s="54">
        <v>874</v>
      </c>
      <c r="K20" s="124">
        <f t="shared" si="1"/>
        <v>1832</v>
      </c>
      <c r="L20" s="54">
        <v>69</v>
      </c>
      <c r="M20" s="54">
        <v>1600</v>
      </c>
      <c r="N20" s="54">
        <v>163</v>
      </c>
      <c r="O20" s="124">
        <f t="shared" si="2"/>
        <v>5425</v>
      </c>
      <c r="P20" s="54">
        <v>101</v>
      </c>
      <c r="Q20" s="54">
        <v>5072</v>
      </c>
      <c r="R20" s="54">
        <v>252</v>
      </c>
      <c r="S20" s="124">
        <f t="shared" si="3"/>
        <v>83</v>
      </c>
      <c r="T20" s="54">
        <v>11</v>
      </c>
      <c r="U20" s="54">
        <v>38</v>
      </c>
      <c r="V20" s="54">
        <v>34</v>
      </c>
      <c r="W20" s="92">
        <f t="shared" si="7"/>
        <v>3070</v>
      </c>
      <c r="X20" s="54">
        <v>54</v>
      </c>
      <c r="Y20" s="80">
        <v>3016</v>
      </c>
    </row>
    <row r="21" spans="1:25" ht="18" customHeight="1" x14ac:dyDescent="0.15">
      <c r="A21" s="101" t="s">
        <v>66</v>
      </c>
      <c r="B21" s="109">
        <f t="shared" si="4"/>
        <v>35403</v>
      </c>
      <c r="C21" s="51">
        <v>0.13</v>
      </c>
      <c r="D21" s="76">
        <f t="shared" si="0"/>
        <v>333</v>
      </c>
      <c r="E21" s="76">
        <f t="shared" si="0"/>
        <v>33748</v>
      </c>
      <c r="F21" s="112">
        <f t="shared" si="5"/>
        <v>1322</v>
      </c>
      <c r="G21" s="111">
        <f t="shared" si="6"/>
        <v>25005</v>
      </c>
      <c r="H21" s="54">
        <v>100</v>
      </c>
      <c r="I21" s="54">
        <v>24036</v>
      </c>
      <c r="J21" s="54">
        <v>869</v>
      </c>
      <c r="K21" s="124">
        <f t="shared" si="1"/>
        <v>1825</v>
      </c>
      <c r="L21" s="54">
        <v>67</v>
      </c>
      <c r="M21" s="54">
        <v>1593</v>
      </c>
      <c r="N21" s="54">
        <v>165</v>
      </c>
      <c r="O21" s="124">
        <f t="shared" si="2"/>
        <v>5400</v>
      </c>
      <c r="P21" s="54">
        <v>101</v>
      </c>
      <c r="Q21" s="54">
        <v>5046</v>
      </c>
      <c r="R21" s="54">
        <v>253</v>
      </c>
      <c r="S21" s="124">
        <f t="shared" si="3"/>
        <v>88</v>
      </c>
      <c r="T21" s="54">
        <v>11</v>
      </c>
      <c r="U21" s="54">
        <v>42</v>
      </c>
      <c r="V21" s="54">
        <v>35</v>
      </c>
      <c r="W21" s="92">
        <f t="shared" si="7"/>
        <v>3085</v>
      </c>
      <c r="X21" s="54">
        <v>54</v>
      </c>
      <c r="Y21" s="80">
        <v>3031</v>
      </c>
    </row>
    <row r="22" spans="1:25" ht="18" customHeight="1" x14ac:dyDescent="0.15">
      <c r="A22" s="101" t="s">
        <v>67</v>
      </c>
      <c r="B22" s="109">
        <f t="shared" si="4"/>
        <v>35445</v>
      </c>
      <c r="C22" s="51">
        <v>0.12</v>
      </c>
      <c r="D22" s="76">
        <f t="shared" si="0"/>
        <v>333</v>
      </c>
      <c r="E22" s="76">
        <f t="shared" si="0"/>
        <v>33792</v>
      </c>
      <c r="F22" s="112">
        <f t="shared" si="5"/>
        <v>1320</v>
      </c>
      <c r="G22" s="111">
        <f t="shared" si="6"/>
        <v>25055</v>
      </c>
      <c r="H22" s="54">
        <v>101</v>
      </c>
      <c r="I22" s="54">
        <v>24084</v>
      </c>
      <c r="J22" s="54">
        <v>870</v>
      </c>
      <c r="K22" s="124">
        <f t="shared" si="1"/>
        <v>1815</v>
      </c>
      <c r="L22" s="54">
        <v>67</v>
      </c>
      <c r="M22" s="54">
        <v>1581</v>
      </c>
      <c r="N22" s="54">
        <v>167</v>
      </c>
      <c r="O22" s="124">
        <f t="shared" si="2"/>
        <v>5402</v>
      </c>
      <c r="P22" s="54">
        <v>100</v>
      </c>
      <c r="Q22" s="54">
        <v>5053</v>
      </c>
      <c r="R22" s="54">
        <v>249</v>
      </c>
      <c r="S22" s="124">
        <f t="shared" si="3"/>
        <v>87</v>
      </c>
      <c r="T22" s="54">
        <v>11</v>
      </c>
      <c r="U22" s="54">
        <v>42</v>
      </c>
      <c r="V22" s="54">
        <v>34</v>
      </c>
      <c r="W22" s="92">
        <f t="shared" si="7"/>
        <v>3086</v>
      </c>
      <c r="X22" s="54">
        <v>54</v>
      </c>
      <c r="Y22" s="80">
        <v>3032</v>
      </c>
    </row>
    <row r="23" spans="1:25" ht="18" customHeight="1" x14ac:dyDescent="0.15">
      <c r="A23" s="101" t="s">
        <v>68</v>
      </c>
      <c r="B23" s="109">
        <f t="shared" si="4"/>
        <v>35425</v>
      </c>
      <c r="C23" s="51">
        <v>-0.06</v>
      </c>
      <c r="D23" s="76">
        <f t="shared" si="0"/>
        <v>333</v>
      </c>
      <c r="E23" s="76">
        <f t="shared" si="0"/>
        <v>33774</v>
      </c>
      <c r="F23" s="112">
        <f t="shared" si="5"/>
        <v>1318</v>
      </c>
      <c r="G23" s="111">
        <f t="shared" si="6"/>
        <v>25062</v>
      </c>
      <c r="H23" s="54">
        <v>101</v>
      </c>
      <c r="I23" s="54">
        <v>24092</v>
      </c>
      <c r="J23" s="54">
        <v>869</v>
      </c>
      <c r="K23" s="124">
        <f t="shared" si="1"/>
        <v>1800</v>
      </c>
      <c r="L23" s="54">
        <v>67</v>
      </c>
      <c r="M23" s="54">
        <v>1565</v>
      </c>
      <c r="N23" s="54">
        <v>168</v>
      </c>
      <c r="O23" s="124">
        <f t="shared" si="2"/>
        <v>5403</v>
      </c>
      <c r="P23" s="54">
        <v>100</v>
      </c>
      <c r="Q23" s="54">
        <v>5056</v>
      </c>
      <c r="R23" s="54">
        <v>247</v>
      </c>
      <c r="S23" s="124">
        <f t="shared" si="3"/>
        <v>87</v>
      </c>
      <c r="T23" s="54">
        <v>11</v>
      </c>
      <c r="U23" s="54">
        <v>42</v>
      </c>
      <c r="V23" s="54">
        <v>34</v>
      </c>
      <c r="W23" s="92">
        <f t="shared" si="7"/>
        <v>3073</v>
      </c>
      <c r="X23" s="54">
        <v>54</v>
      </c>
      <c r="Y23" s="80">
        <v>3019</v>
      </c>
    </row>
    <row r="24" spans="1:25" ht="18" customHeight="1" x14ac:dyDescent="0.15">
      <c r="A24" s="101" t="s">
        <v>69</v>
      </c>
      <c r="B24" s="109">
        <f t="shared" si="4"/>
        <v>35279</v>
      </c>
      <c r="C24" s="51">
        <v>-0.41</v>
      </c>
      <c r="D24" s="76">
        <f t="shared" si="0"/>
        <v>332</v>
      </c>
      <c r="E24" s="76">
        <f t="shared" si="0"/>
        <v>33629</v>
      </c>
      <c r="F24" s="112">
        <f t="shared" si="5"/>
        <v>1318</v>
      </c>
      <c r="G24" s="111">
        <f t="shared" si="6"/>
        <v>24919</v>
      </c>
      <c r="H24" s="54">
        <v>99</v>
      </c>
      <c r="I24" s="54">
        <v>23956</v>
      </c>
      <c r="J24" s="54">
        <v>864</v>
      </c>
      <c r="K24" s="124">
        <f t="shared" si="1"/>
        <v>1791</v>
      </c>
      <c r="L24" s="54">
        <v>68</v>
      </c>
      <c r="M24" s="54">
        <v>1567</v>
      </c>
      <c r="N24" s="54">
        <v>156</v>
      </c>
      <c r="O24" s="124">
        <f t="shared" si="2"/>
        <v>5397</v>
      </c>
      <c r="P24" s="54">
        <v>100</v>
      </c>
      <c r="Q24" s="54">
        <v>5033</v>
      </c>
      <c r="R24" s="54">
        <v>264</v>
      </c>
      <c r="S24" s="124">
        <f t="shared" si="3"/>
        <v>89</v>
      </c>
      <c r="T24" s="54">
        <v>11</v>
      </c>
      <c r="U24" s="54">
        <v>44</v>
      </c>
      <c r="V24" s="54">
        <v>34</v>
      </c>
      <c r="W24" s="92">
        <f t="shared" si="7"/>
        <v>3083</v>
      </c>
      <c r="X24" s="54">
        <v>54</v>
      </c>
      <c r="Y24" s="80">
        <v>3029</v>
      </c>
    </row>
    <row r="25" spans="1:25" ht="18" customHeight="1" x14ac:dyDescent="0.15">
      <c r="A25" s="102" t="s">
        <v>70</v>
      </c>
      <c r="B25" s="113">
        <f t="shared" si="4"/>
        <v>35455</v>
      </c>
      <c r="C25" s="55">
        <v>0.5</v>
      </c>
      <c r="D25" s="77">
        <f t="shared" si="0"/>
        <v>331</v>
      </c>
      <c r="E25" s="77">
        <f t="shared" si="0"/>
        <v>33790</v>
      </c>
      <c r="F25" s="114">
        <f t="shared" ref="F25:F31" si="8">J25+N25+R25+V25</f>
        <v>1334</v>
      </c>
      <c r="G25" s="119">
        <f t="shared" ref="G25:G31" si="9">H25+I25+J25</f>
        <v>25064</v>
      </c>
      <c r="H25" s="56">
        <v>99</v>
      </c>
      <c r="I25" s="56">
        <v>24091</v>
      </c>
      <c r="J25" s="56">
        <v>874</v>
      </c>
      <c r="K25" s="78">
        <f t="shared" si="1"/>
        <v>1787</v>
      </c>
      <c r="L25" s="56">
        <v>68</v>
      </c>
      <c r="M25" s="56">
        <v>1557</v>
      </c>
      <c r="N25" s="56">
        <v>162</v>
      </c>
      <c r="O25" s="78">
        <f t="shared" ref="O25:O31" si="10">P25+Q25+R25</f>
        <v>5445</v>
      </c>
      <c r="P25" s="56">
        <v>100</v>
      </c>
      <c r="Q25" s="56">
        <v>5081</v>
      </c>
      <c r="R25" s="56">
        <v>264</v>
      </c>
      <c r="S25" s="78">
        <f t="shared" ref="S25:S31" si="11">T25+U25+V25</f>
        <v>88</v>
      </c>
      <c r="T25" s="56">
        <v>10</v>
      </c>
      <c r="U25" s="56">
        <v>44</v>
      </c>
      <c r="V25" s="56">
        <v>34</v>
      </c>
      <c r="W25" s="94">
        <f t="shared" ref="W25:W31" si="12">SUM(X25:Y25)</f>
        <v>3071</v>
      </c>
      <c r="X25" s="56">
        <v>54</v>
      </c>
      <c r="Y25" s="81">
        <v>3017</v>
      </c>
    </row>
    <row r="26" spans="1:25" ht="18" customHeight="1" x14ac:dyDescent="0.15">
      <c r="A26" s="103" t="s">
        <v>44</v>
      </c>
      <c r="B26" s="78">
        <f t="shared" ref="B26:B31" si="13">D26+E26+F26</f>
        <v>35532</v>
      </c>
      <c r="C26" s="55">
        <v>0.22</v>
      </c>
      <c r="D26" s="78">
        <f t="shared" ref="D26:E28" si="14">H26+L26+P26+T26+X26</f>
        <v>330</v>
      </c>
      <c r="E26" s="78">
        <f t="shared" si="14"/>
        <v>33865</v>
      </c>
      <c r="F26" s="114">
        <f t="shared" si="8"/>
        <v>1337</v>
      </c>
      <c r="G26" s="119">
        <f t="shared" si="9"/>
        <v>25134</v>
      </c>
      <c r="H26" s="56">
        <v>98</v>
      </c>
      <c r="I26" s="56">
        <v>24159</v>
      </c>
      <c r="J26" s="56">
        <v>877</v>
      </c>
      <c r="K26" s="78">
        <f t="shared" ref="K26:K31" si="15">L26+M26+N26</f>
        <v>1782</v>
      </c>
      <c r="L26" s="56">
        <v>68</v>
      </c>
      <c r="M26" s="56">
        <v>1552</v>
      </c>
      <c r="N26" s="56">
        <v>162</v>
      </c>
      <c r="O26" s="78">
        <f t="shared" si="10"/>
        <v>5459</v>
      </c>
      <c r="P26" s="56">
        <v>100</v>
      </c>
      <c r="Q26" s="56">
        <v>5096</v>
      </c>
      <c r="R26" s="56">
        <v>263</v>
      </c>
      <c r="S26" s="78">
        <f t="shared" si="11"/>
        <v>89</v>
      </c>
      <c r="T26" s="56">
        <v>10</v>
      </c>
      <c r="U26" s="56">
        <v>44</v>
      </c>
      <c r="V26" s="56">
        <v>35</v>
      </c>
      <c r="W26" s="94">
        <f t="shared" si="12"/>
        <v>3068</v>
      </c>
      <c r="X26" s="57">
        <v>54</v>
      </c>
      <c r="Y26" s="81">
        <v>3014</v>
      </c>
    </row>
    <row r="27" spans="1:25" ht="18" customHeight="1" x14ac:dyDescent="0.15">
      <c r="A27" s="104" t="s">
        <v>103</v>
      </c>
      <c r="B27" s="59">
        <f t="shared" si="13"/>
        <v>35602</v>
      </c>
      <c r="C27" s="58">
        <v>0.2</v>
      </c>
      <c r="D27" s="59">
        <f t="shared" si="14"/>
        <v>333</v>
      </c>
      <c r="E27" s="59">
        <f t="shared" si="14"/>
        <v>33939</v>
      </c>
      <c r="F27" s="114">
        <f t="shared" si="8"/>
        <v>1330</v>
      </c>
      <c r="G27" s="119">
        <f t="shared" si="9"/>
        <v>25150</v>
      </c>
      <c r="H27" s="59">
        <v>99</v>
      </c>
      <c r="I27" s="59">
        <v>24181</v>
      </c>
      <c r="J27" s="59">
        <v>870</v>
      </c>
      <c r="K27" s="78">
        <f t="shared" si="15"/>
        <v>1779</v>
      </c>
      <c r="L27" s="59">
        <v>68</v>
      </c>
      <c r="M27" s="59">
        <v>1550</v>
      </c>
      <c r="N27" s="59">
        <v>161</v>
      </c>
      <c r="O27" s="78">
        <f t="shared" si="10"/>
        <v>5489</v>
      </c>
      <c r="P27" s="59">
        <v>102</v>
      </c>
      <c r="Q27" s="59">
        <v>5122</v>
      </c>
      <c r="R27" s="59">
        <v>265</v>
      </c>
      <c r="S27" s="78">
        <f t="shared" si="11"/>
        <v>88</v>
      </c>
      <c r="T27" s="59">
        <v>10</v>
      </c>
      <c r="U27" s="59">
        <v>44</v>
      </c>
      <c r="V27" s="59">
        <v>34</v>
      </c>
      <c r="W27" s="94">
        <f t="shared" si="12"/>
        <v>3096</v>
      </c>
      <c r="X27" s="59">
        <v>54</v>
      </c>
      <c r="Y27" s="81">
        <v>3042</v>
      </c>
    </row>
    <row r="28" spans="1:25" ht="18" customHeight="1" x14ac:dyDescent="0.15">
      <c r="A28" s="104" t="s">
        <v>105</v>
      </c>
      <c r="B28" s="59">
        <f t="shared" si="13"/>
        <v>35782</v>
      </c>
      <c r="C28" s="58">
        <v>0.51</v>
      </c>
      <c r="D28" s="59">
        <f t="shared" si="14"/>
        <v>333</v>
      </c>
      <c r="E28" s="59">
        <f t="shared" si="14"/>
        <v>34136</v>
      </c>
      <c r="F28" s="114">
        <f t="shared" si="8"/>
        <v>1313</v>
      </c>
      <c r="G28" s="119">
        <f t="shared" si="9"/>
        <v>25276</v>
      </c>
      <c r="H28" s="59">
        <v>100</v>
      </c>
      <c r="I28" s="59">
        <v>24317</v>
      </c>
      <c r="J28" s="59">
        <v>859</v>
      </c>
      <c r="K28" s="78">
        <f t="shared" si="15"/>
        <v>1785</v>
      </c>
      <c r="L28" s="59">
        <v>68</v>
      </c>
      <c r="M28" s="59">
        <v>1560</v>
      </c>
      <c r="N28" s="59">
        <v>157</v>
      </c>
      <c r="O28" s="78">
        <f t="shared" si="10"/>
        <v>5521</v>
      </c>
      <c r="P28" s="59">
        <v>101</v>
      </c>
      <c r="Q28" s="59">
        <v>5157</v>
      </c>
      <c r="R28" s="59">
        <v>263</v>
      </c>
      <c r="S28" s="78">
        <f t="shared" si="11"/>
        <v>88</v>
      </c>
      <c r="T28" s="59">
        <v>10</v>
      </c>
      <c r="U28" s="59">
        <v>44</v>
      </c>
      <c r="V28" s="59">
        <v>34</v>
      </c>
      <c r="W28" s="94">
        <f t="shared" si="12"/>
        <v>3112</v>
      </c>
      <c r="X28" s="59">
        <v>54</v>
      </c>
      <c r="Y28" s="81">
        <v>3058</v>
      </c>
    </row>
    <row r="29" spans="1:25" ht="18" customHeight="1" x14ac:dyDescent="0.15">
      <c r="A29" s="104" t="s">
        <v>106</v>
      </c>
      <c r="B29" s="59">
        <f t="shared" si="13"/>
        <v>35887</v>
      </c>
      <c r="C29" s="58">
        <v>0.28999999999999998</v>
      </c>
      <c r="D29" s="59">
        <f t="shared" ref="D29:E31" si="16">H29+L29+P29+T29+X29</f>
        <v>323</v>
      </c>
      <c r="E29" s="59">
        <f t="shared" si="16"/>
        <v>34256</v>
      </c>
      <c r="F29" s="114">
        <f t="shared" si="8"/>
        <v>1308</v>
      </c>
      <c r="G29" s="119">
        <f t="shared" si="9"/>
        <v>25364</v>
      </c>
      <c r="H29" s="59">
        <v>97</v>
      </c>
      <c r="I29" s="59">
        <v>24414</v>
      </c>
      <c r="J29" s="59">
        <v>853</v>
      </c>
      <c r="K29" s="78">
        <f t="shared" si="15"/>
        <v>1794</v>
      </c>
      <c r="L29" s="59">
        <v>67</v>
      </c>
      <c r="M29" s="59">
        <v>1570</v>
      </c>
      <c r="N29" s="59">
        <v>157</v>
      </c>
      <c r="O29" s="78">
        <f t="shared" si="10"/>
        <v>5529</v>
      </c>
      <c r="P29" s="59">
        <v>96</v>
      </c>
      <c r="Q29" s="59">
        <v>5170</v>
      </c>
      <c r="R29" s="59">
        <v>263</v>
      </c>
      <c r="S29" s="78">
        <f t="shared" si="11"/>
        <v>88</v>
      </c>
      <c r="T29" s="59">
        <v>9</v>
      </c>
      <c r="U29" s="59">
        <v>44</v>
      </c>
      <c r="V29" s="59">
        <v>35</v>
      </c>
      <c r="W29" s="94">
        <f t="shared" si="12"/>
        <v>3112</v>
      </c>
      <c r="X29" s="59">
        <v>54</v>
      </c>
      <c r="Y29" s="81">
        <v>3058</v>
      </c>
    </row>
    <row r="30" spans="1:25" ht="18" customHeight="1" x14ac:dyDescent="0.15">
      <c r="A30" s="105" t="s">
        <v>107</v>
      </c>
      <c r="B30" s="61">
        <f t="shared" si="13"/>
        <v>36016</v>
      </c>
      <c r="C30" s="60">
        <v>0.36</v>
      </c>
      <c r="D30" s="61">
        <f t="shared" si="16"/>
        <v>322</v>
      </c>
      <c r="E30" s="61">
        <f t="shared" si="16"/>
        <v>34395</v>
      </c>
      <c r="F30" s="112">
        <f>J30+N30+R30+V30</f>
        <v>1299</v>
      </c>
      <c r="G30" s="111">
        <f>H30+I30+J30</f>
        <v>25471</v>
      </c>
      <c r="H30" s="61">
        <v>95</v>
      </c>
      <c r="I30" s="61">
        <v>24531</v>
      </c>
      <c r="J30" s="61">
        <v>845</v>
      </c>
      <c r="K30" s="124">
        <f t="shared" si="15"/>
        <v>1786</v>
      </c>
      <c r="L30" s="61">
        <v>67</v>
      </c>
      <c r="M30" s="61">
        <v>1561</v>
      </c>
      <c r="N30" s="61">
        <v>158</v>
      </c>
      <c r="O30" s="124">
        <f>P30+Q30+R30</f>
        <v>5552</v>
      </c>
      <c r="P30" s="61">
        <v>97</v>
      </c>
      <c r="Q30" s="61">
        <v>5194</v>
      </c>
      <c r="R30" s="61">
        <v>261</v>
      </c>
      <c r="S30" s="124">
        <f>T30+U30+V30</f>
        <v>89</v>
      </c>
      <c r="T30" s="61">
        <v>9</v>
      </c>
      <c r="U30" s="61">
        <v>45</v>
      </c>
      <c r="V30" s="61">
        <v>35</v>
      </c>
      <c r="W30" s="92">
        <f>SUM(X30:Y30)</f>
        <v>3118</v>
      </c>
      <c r="X30" s="61">
        <v>54</v>
      </c>
      <c r="Y30" s="80">
        <v>3064</v>
      </c>
    </row>
    <row r="31" spans="1:25" ht="18" customHeight="1" x14ac:dyDescent="0.15">
      <c r="A31" s="106" t="s">
        <v>109</v>
      </c>
      <c r="B31" s="63">
        <f t="shared" si="13"/>
        <v>36081</v>
      </c>
      <c r="C31" s="62">
        <v>0.18</v>
      </c>
      <c r="D31" s="63">
        <f t="shared" si="16"/>
        <v>323</v>
      </c>
      <c r="E31" s="63">
        <f t="shared" si="16"/>
        <v>34476</v>
      </c>
      <c r="F31" s="95">
        <f t="shared" si="8"/>
        <v>1282</v>
      </c>
      <c r="G31" s="96">
        <f t="shared" si="9"/>
        <v>25552</v>
      </c>
      <c r="H31" s="63">
        <v>96</v>
      </c>
      <c r="I31" s="63">
        <v>24615</v>
      </c>
      <c r="J31" s="63">
        <v>841</v>
      </c>
      <c r="K31" s="97">
        <f t="shared" si="15"/>
        <v>1770</v>
      </c>
      <c r="L31" s="63">
        <v>67</v>
      </c>
      <c r="M31" s="63">
        <v>1555</v>
      </c>
      <c r="N31" s="63">
        <v>148</v>
      </c>
      <c r="O31" s="97">
        <f t="shared" si="10"/>
        <v>5550</v>
      </c>
      <c r="P31" s="63">
        <v>97</v>
      </c>
      <c r="Q31" s="63">
        <v>5195</v>
      </c>
      <c r="R31" s="63">
        <v>258</v>
      </c>
      <c r="S31" s="97">
        <f t="shared" si="11"/>
        <v>90</v>
      </c>
      <c r="T31" s="63">
        <v>9</v>
      </c>
      <c r="U31" s="63">
        <v>46</v>
      </c>
      <c r="V31" s="63">
        <v>35</v>
      </c>
      <c r="W31" s="90">
        <f t="shared" si="12"/>
        <v>3119</v>
      </c>
      <c r="X31" s="63">
        <v>54</v>
      </c>
      <c r="Y31" s="82">
        <v>3065</v>
      </c>
    </row>
    <row r="32" spans="1:25" ht="18" customHeight="1" x14ac:dyDescent="0.15">
      <c r="A32" s="106" t="s">
        <v>112</v>
      </c>
      <c r="B32" s="63">
        <f t="shared" ref="B32:B37" si="17">D32+E32+F32</f>
        <v>36205</v>
      </c>
      <c r="C32" s="62">
        <v>0.34</v>
      </c>
      <c r="D32" s="63">
        <f t="shared" ref="D32:E34" si="18">H32+L32+P32+T32+X32</f>
        <v>320</v>
      </c>
      <c r="E32" s="63">
        <f t="shared" si="18"/>
        <v>34596</v>
      </c>
      <c r="F32" s="95">
        <f t="shared" ref="F32:F37" si="19">J32+N32+R32+V32</f>
        <v>1289</v>
      </c>
      <c r="G32" s="96">
        <f t="shared" ref="G32:G37" si="20">H32+I32+J32</f>
        <v>25668</v>
      </c>
      <c r="H32" s="63">
        <v>95</v>
      </c>
      <c r="I32" s="63">
        <v>24734</v>
      </c>
      <c r="J32" s="63">
        <v>839</v>
      </c>
      <c r="K32" s="97">
        <f t="shared" ref="K32:K37" si="21">L32+M32+N32</f>
        <v>1778</v>
      </c>
      <c r="L32" s="63">
        <v>67</v>
      </c>
      <c r="M32" s="63">
        <v>1553</v>
      </c>
      <c r="N32" s="63">
        <v>158</v>
      </c>
      <c r="O32" s="97">
        <f t="shared" ref="O32:O37" si="22">P32+Q32+R32</f>
        <v>5545</v>
      </c>
      <c r="P32" s="63">
        <v>95</v>
      </c>
      <c r="Q32" s="63">
        <v>5193</v>
      </c>
      <c r="R32" s="63">
        <v>257</v>
      </c>
      <c r="S32" s="97">
        <f t="shared" ref="S32:S37" si="23">T32+U32+V32</f>
        <v>91</v>
      </c>
      <c r="T32" s="63">
        <v>9</v>
      </c>
      <c r="U32" s="63">
        <v>47</v>
      </c>
      <c r="V32" s="63">
        <v>35</v>
      </c>
      <c r="W32" s="90">
        <f t="shared" ref="W32:W37" si="24">SUM(X32:Y32)</f>
        <v>3123</v>
      </c>
      <c r="X32" s="63">
        <v>54</v>
      </c>
      <c r="Y32" s="82">
        <v>3069</v>
      </c>
    </row>
    <row r="33" spans="1:25" ht="18" customHeight="1" x14ac:dyDescent="0.15">
      <c r="A33" s="107" t="s">
        <v>114</v>
      </c>
      <c r="B33" s="65">
        <f t="shared" si="17"/>
        <v>36407</v>
      </c>
      <c r="C33" s="64">
        <v>0.56000000000000005</v>
      </c>
      <c r="D33" s="65">
        <f t="shared" si="18"/>
        <v>326</v>
      </c>
      <c r="E33" s="65">
        <f t="shared" si="18"/>
        <v>34785</v>
      </c>
      <c r="F33" s="115">
        <f t="shared" si="19"/>
        <v>1296</v>
      </c>
      <c r="G33" s="120">
        <f t="shared" si="20"/>
        <v>25861</v>
      </c>
      <c r="H33" s="65">
        <v>97</v>
      </c>
      <c r="I33" s="65">
        <v>24926</v>
      </c>
      <c r="J33" s="65">
        <v>838</v>
      </c>
      <c r="K33" s="125">
        <f t="shared" si="21"/>
        <v>1789</v>
      </c>
      <c r="L33" s="65">
        <v>71</v>
      </c>
      <c r="M33" s="65">
        <v>1552</v>
      </c>
      <c r="N33" s="65">
        <v>166</v>
      </c>
      <c r="O33" s="125">
        <f t="shared" si="22"/>
        <v>5549</v>
      </c>
      <c r="P33" s="65">
        <v>95</v>
      </c>
      <c r="Q33" s="65">
        <v>5198</v>
      </c>
      <c r="R33" s="65">
        <v>256</v>
      </c>
      <c r="S33" s="125">
        <f t="shared" si="23"/>
        <v>91</v>
      </c>
      <c r="T33" s="65">
        <v>9</v>
      </c>
      <c r="U33" s="65">
        <v>46</v>
      </c>
      <c r="V33" s="65">
        <v>36</v>
      </c>
      <c r="W33" s="88">
        <f t="shared" si="24"/>
        <v>3117</v>
      </c>
      <c r="X33" s="65">
        <v>54</v>
      </c>
      <c r="Y33" s="83">
        <v>3063</v>
      </c>
    </row>
    <row r="34" spans="1:25" ht="18" customHeight="1" x14ac:dyDescent="0.15">
      <c r="A34" s="106" t="s">
        <v>116</v>
      </c>
      <c r="B34" s="63">
        <f t="shared" si="17"/>
        <v>36978</v>
      </c>
      <c r="C34" s="62">
        <v>1.57</v>
      </c>
      <c r="D34" s="63">
        <f t="shared" si="18"/>
        <v>325</v>
      </c>
      <c r="E34" s="63">
        <f t="shared" si="18"/>
        <v>35355</v>
      </c>
      <c r="F34" s="95">
        <f t="shared" si="19"/>
        <v>1298</v>
      </c>
      <c r="G34" s="96">
        <f t="shared" si="20"/>
        <v>26274</v>
      </c>
      <c r="H34" s="63">
        <v>96</v>
      </c>
      <c r="I34" s="63">
        <v>25343</v>
      </c>
      <c r="J34" s="63">
        <v>835</v>
      </c>
      <c r="K34" s="97">
        <f t="shared" si="21"/>
        <v>1809</v>
      </c>
      <c r="L34" s="63">
        <v>72</v>
      </c>
      <c r="M34" s="63">
        <v>1566</v>
      </c>
      <c r="N34" s="63">
        <v>171</v>
      </c>
      <c r="O34" s="97">
        <f t="shared" si="22"/>
        <v>5636</v>
      </c>
      <c r="P34" s="63">
        <v>94</v>
      </c>
      <c r="Q34" s="63">
        <v>5287</v>
      </c>
      <c r="R34" s="63">
        <v>255</v>
      </c>
      <c r="S34" s="97">
        <f t="shared" si="23"/>
        <v>94</v>
      </c>
      <c r="T34" s="63">
        <v>9</v>
      </c>
      <c r="U34" s="63">
        <v>48</v>
      </c>
      <c r="V34" s="63">
        <v>37</v>
      </c>
      <c r="W34" s="90">
        <f t="shared" si="24"/>
        <v>3165</v>
      </c>
      <c r="X34" s="63">
        <v>54</v>
      </c>
      <c r="Y34" s="82">
        <v>3111</v>
      </c>
    </row>
    <row r="35" spans="1:25" ht="18" customHeight="1" x14ac:dyDescent="0.15">
      <c r="A35" s="106" t="s">
        <v>117</v>
      </c>
      <c r="B35" s="63">
        <f t="shared" si="17"/>
        <v>36826</v>
      </c>
      <c r="C35" s="62">
        <v>-0.41</v>
      </c>
      <c r="D35" s="63">
        <f t="shared" ref="D35:E37" si="25">H35+L35+P35+T35+X35</f>
        <v>329</v>
      </c>
      <c r="E35" s="63">
        <f t="shared" si="25"/>
        <v>35218</v>
      </c>
      <c r="F35" s="95">
        <f t="shared" si="19"/>
        <v>1279</v>
      </c>
      <c r="G35" s="96">
        <f t="shared" si="20"/>
        <v>26196</v>
      </c>
      <c r="H35" s="63">
        <v>99</v>
      </c>
      <c r="I35" s="63">
        <v>25277</v>
      </c>
      <c r="J35" s="63">
        <v>820</v>
      </c>
      <c r="K35" s="97">
        <f t="shared" si="21"/>
        <v>1781</v>
      </c>
      <c r="L35" s="63">
        <v>73</v>
      </c>
      <c r="M35" s="63">
        <v>1540</v>
      </c>
      <c r="N35" s="63">
        <v>168</v>
      </c>
      <c r="O35" s="97">
        <f t="shared" si="22"/>
        <v>5625</v>
      </c>
      <c r="P35" s="63">
        <v>94</v>
      </c>
      <c r="Q35" s="63">
        <v>5276</v>
      </c>
      <c r="R35" s="63">
        <v>255</v>
      </c>
      <c r="S35" s="97">
        <f t="shared" si="23"/>
        <v>92</v>
      </c>
      <c r="T35" s="63">
        <v>9</v>
      </c>
      <c r="U35" s="63">
        <v>47</v>
      </c>
      <c r="V35" s="63">
        <v>36</v>
      </c>
      <c r="W35" s="90">
        <f t="shared" si="24"/>
        <v>3132</v>
      </c>
      <c r="X35" s="63">
        <v>54</v>
      </c>
      <c r="Y35" s="82">
        <v>3078</v>
      </c>
    </row>
    <row r="36" spans="1:25" ht="18" customHeight="1" x14ac:dyDescent="0.15">
      <c r="A36" s="106" t="s">
        <v>118</v>
      </c>
      <c r="B36" s="63">
        <f t="shared" si="17"/>
        <v>36662</v>
      </c>
      <c r="C36" s="62">
        <v>-0.45</v>
      </c>
      <c r="D36" s="63">
        <f t="shared" si="25"/>
        <v>323</v>
      </c>
      <c r="E36" s="63">
        <f t="shared" si="25"/>
        <v>35072</v>
      </c>
      <c r="F36" s="95">
        <f t="shared" si="19"/>
        <v>1267</v>
      </c>
      <c r="G36" s="96">
        <f t="shared" si="20"/>
        <v>26089</v>
      </c>
      <c r="H36" s="63">
        <v>97</v>
      </c>
      <c r="I36" s="63">
        <v>25180</v>
      </c>
      <c r="J36" s="63">
        <v>812</v>
      </c>
      <c r="K36" s="97">
        <f t="shared" si="21"/>
        <v>1756</v>
      </c>
      <c r="L36" s="63">
        <v>70</v>
      </c>
      <c r="M36" s="63">
        <v>1520</v>
      </c>
      <c r="N36" s="63">
        <v>166</v>
      </c>
      <c r="O36" s="97">
        <f t="shared" si="22"/>
        <v>5612</v>
      </c>
      <c r="P36" s="63">
        <v>94</v>
      </c>
      <c r="Q36" s="63">
        <v>5265</v>
      </c>
      <c r="R36" s="63">
        <v>253</v>
      </c>
      <c r="S36" s="97">
        <f t="shared" si="23"/>
        <v>93</v>
      </c>
      <c r="T36" s="63">
        <v>8</v>
      </c>
      <c r="U36" s="63">
        <v>49</v>
      </c>
      <c r="V36" s="63">
        <v>36</v>
      </c>
      <c r="W36" s="90">
        <f t="shared" si="24"/>
        <v>3112</v>
      </c>
      <c r="X36" s="63">
        <v>54</v>
      </c>
      <c r="Y36" s="82">
        <v>3058</v>
      </c>
    </row>
    <row r="37" spans="1:25" ht="18" customHeight="1" x14ac:dyDescent="0.15">
      <c r="A37" s="106" t="s">
        <v>119</v>
      </c>
      <c r="B37" s="63">
        <f t="shared" si="17"/>
        <v>36766</v>
      </c>
      <c r="C37" s="62">
        <v>0.28000000000000003</v>
      </c>
      <c r="D37" s="63">
        <f t="shared" si="25"/>
        <v>321</v>
      </c>
      <c r="E37" s="63">
        <f t="shared" si="25"/>
        <v>35186</v>
      </c>
      <c r="F37" s="95">
        <f t="shared" si="19"/>
        <v>1259</v>
      </c>
      <c r="G37" s="96">
        <f t="shared" si="20"/>
        <v>26222</v>
      </c>
      <c r="H37" s="63">
        <v>96</v>
      </c>
      <c r="I37" s="63">
        <v>25317</v>
      </c>
      <c r="J37" s="63">
        <v>809</v>
      </c>
      <c r="K37" s="97">
        <f t="shared" si="21"/>
        <v>1749</v>
      </c>
      <c r="L37" s="63">
        <v>68</v>
      </c>
      <c r="M37" s="63">
        <v>1521</v>
      </c>
      <c r="N37" s="63">
        <v>160</v>
      </c>
      <c r="O37" s="97">
        <f t="shared" si="22"/>
        <v>5593</v>
      </c>
      <c r="P37" s="63">
        <v>94</v>
      </c>
      <c r="Q37" s="63">
        <v>5246</v>
      </c>
      <c r="R37" s="63">
        <v>253</v>
      </c>
      <c r="S37" s="97">
        <f t="shared" si="23"/>
        <v>95</v>
      </c>
      <c r="T37" s="63">
        <v>9</v>
      </c>
      <c r="U37" s="63">
        <v>49</v>
      </c>
      <c r="V37" s="63">
        <v>37</v>
      </c>
      <c r="W37" s="90">
        <f t="shared" si="24"/>
        <v>3107</v>
      </c>
      <c r="X37" s="63">
        <v>54</v>
      </c>
      <c r="Y37" s="82">
        <v>3053</v>
      </c>
    </row>
    <row r="38" spans="1:25" ht="18" customHeight="1" x14ac:dyDescent="0.15">
      <c r="A38" s="106" t="s">
        <v>120</v>
      </c>
      <c r="B38" s="63">
        <f t="shared" ref="B38:B43" si="26">D38+E38+F38</f>
        <v>36930</v>
      </c>
      <c r="C38" s="62">
        <v>0.45</v>
      </c>
      <c r="D38" s="63">
        <f t="shared" ref="D38:E40" si="27">H38+L38+P38+T38+X38</f>
        <v>320</v>
      </c>
      <c r="E38" s="63">
        <f t="shared" si="27"/>
        <v>35351</v>
      </c>
      <c r="F38" s="95">
        <f t="shared" ref="F38:F43" si="28">J38+N38+R38+V38</f>
        <v>1259</v>
      </c>
      <c r="G38" s="96">
        <f t="shared" ref="G38:G43" si="29">H38+I38+J38</f>
        <v>26364</v>
      </c>
      <c r="H38" s="63">
        <v>96</v>
      </c>
      <c r="I38" s="63">
        <v>25462</v>
      </c>
      <c r="J38" s="63">
        <v>806</v>
      </c>
      <c r="K38" s="97">
        <f t="shared" ref="K38:K43" si="30">L38+M38+N38</f>
        <v>1735</v>
      </c>
      <c r="L38" s="63">
        <v>68</v>
      </c>
      <c r="M38" s="63">
        <v>1506</v>
      </c>
      <c r="N38" s="63">
        <v>161</v>
      </c>
      <c r="O38" s="97">
        <f t="shared" ref="O38:O43" si="31">P38+Q38+R38</f>
        <v>5621</v>
      </c>
      <c r="P38" s="63">
        <v>94</v>
      </c>
      <c r="Q38" s="63">
        <v>5272</v>
      </c>
      <c r="R38" s="63">
        <v>255</v>
      </c>
      <c r="S38" s="97">
        <f t="shared" ref="S38:S43" si="32">T38+U38+V38</f>
        <v>93</v>
      </c>
      <c r="T38" s="63">
        <v>8</v>
      </c>
      <c r="U38" s="63">
        <v>48</v>
      </c>
      <c r="V38" s="63">
        <v>37</v>
      </c>
      <c r="W38" s="90">
        <f t="shared" ref="W38:W43" si="33">SUM(X38:Y38)</f>
        <v>3117</v>
      </c>
      <c r="X38" s="63">
        <v>54</v>
      </c>
      <c r="Y38" s="82">
        <v>3063</v>
      </c>
    </row>
    <row r="39" spans="1:25" ht="18" customHeight="1" x14ac:dyDescent="0.15">
      <c r="A39" s="106" t="s">
        <v>122</v>
      </c>
      <c r="B39" s="63">
        <f t="shared" si="26"/>
        <v>37109</v>
      </c>
      <c r="C39" s="62">
        <v>0.48</v>
      </c>
      <c r="D39" s="63">
        <f t="shared" si="27"/>
        <v>323</v>
      </c>
      <c r="E39" s="63">
        <f t="shared" si="27"/>
        <v>35535</v>
      </c>
      <c r="F39" s="95">
        <f t="shared" si="28"/>
        <v>1251</v>
      </c>
      <c r="G39" s="96">
        <f t="shared" si="29"/>
        <v>26537</v>
      </c>
      <c r="H39" s="63">
        <v>98</v>
      </c>
      <c r="I39" s="63">
        <v>25640</v>
      </c>
      <c r="J39" s="63">
        <v>799</v>
      </c>
      <c r="K39" s="97">
        <f t="shared" si="30"/>
        <v>1731</v>
      </c>
      <c r="L39" s="63">
        <v>69</v>
      </c>
      <c r="M39" s="63">
        <v>1498</v>
      </c>
      <c r="N39" s="63">
        <v>164</v>
      </c>
      <c r="O39" s="97">
        <f t="shared" si="31"/>
        <v>5611</v>
      </c>
      <c r="P39" s="63">
        <v>94</v>
      </c>
      <c r="Q39" s="63">
        <v>5269</v>
      </c>
      <c r="R39" s="63">
        <v>248</v>
      </c>
      <c r="S39" s="97">
        <f t="shared" si="32"/>
        <v>97</v>
      </c>
      <c r="T39" s="63">
        <v>8</v>
      </c>
      <c r="U39" s="63">
        <v>49</v>
      </c>
      <c r="V39" s="63">
        <v>40</v>
      </c>
      <c r="W39" s="90">
        <f t="shared" si="33"/>
        <v>3133</v>
      </c>
      <c r="X39" s="63">
        <v>54</v>
      </c>
      <c r="Y39" s="82">
        <v>3079</v>
      </c>
    </row>
    <row r="40" spans="1:25" ht="18" customHeight="1" x14ac:dyDescent="0.15">
      <c r="A40" s="106" t="s">
        <v>125</v>
      </c>
      <c r="B40" s="63">
        <f t="shared" si="26"/>
        <v>37284</v>
      </c>
      <c r="C40" s="62">
        <v>0.47</v>
      </c>
      <c r="D40" s="63">
        <f t="shared" si="27"/>
        <v>328</v>
      </c>
      <c r="E40" s="63">
        <f t="shared" si="27"/>
        <v>35704</v>
      </c>
      <c r="F40" s="95">
        <f t="shared" si="28"/>
        <v>1252</v>
      </c>
      <c r="G40" s="96">
        <f t="shared" si="29"/>
        <v>26675</v>
      </c>
      <c r="H40" s="63">
        <v>102</v>
      </c>
      <c r="I40" s="63">
        <v>25777</v>
      </c>
      <c r="J40" s="63">
        <v>796</v>
      </c>
      <c r="K40" s="97">
        <f t="shared" si="30"/>
        <v>1744</v>
      </c>
      <c r="L40" s="63">
        <v>70</v>
      </c>
      <c r="M40" s="63">
        <v>1508</v>
      </c>
      <c r="N40" s="63">
        <v>166</v>
      </c>
      <c r="O40" s="97">
        <f t="shared" si="31"/>
        <v>5626</v>
      </c>
      <c r="P40" s="63">
        <v>94</v>
      </c>
      <c r="Q40" s="63">
        <v>5283</v>
      </c>
      <c r="R40" s="63">
        <v>249</v>
      </c>
      <c r="S40" s="97">
        <f t="shared" si="32"/>
        <v>100</v>
      </c>
      <c r="T40" s="63">
        <v>8</v>
      </c>
      <c r="U40" s="63">
        <v>51</v>
      </c>
      <c r="V40" s="63">
        <v>41</v>
      </c>
      <c r="W40" s="90">
        <f t="shared" si="33"/>
        <v>3139</v>
      </c>
      <c r="X40" s="63">
        <v>54</v>
      </c>
      <c r="Y40" s="82">
        <v>3085</v>
      </c>
    </row>
    <row r="41" spans="1:25" ht="18" customHeight="1" x14ac:dyDescent="0.15">
      <c r="A41" s="107" t="s">
        <v>126</v>
      </c>
      <c r="B41" s="65">
        <f t="shared" si="26"/>
        <v>37426</v>
      </c>
      <c r="C41" s="64">
        <v>0.38</v>
      </c>
      <c r="D41" s="65">
        <f t="shared" ref="D41:E43" si="34">H41+L41+P41+T41+X41</f>
        <v>330</v>
      </c>
      <c r="E41" s="65">
        <f t="shared" si="34"/>
        <v>35856</v>
      </c>
      <c r="F41" s="115">
        <f t="shared" si="28"/>
        <v>1240</v>
      </c>
      <c r="G41" s="120">
        <f t="shared" si="29"/>
        <v>26781</v>
      </c>
      <c r="H41" s="65">
        <v>103</v>
      </c>
      <c r="I41" s="65">
        <v>25887</v>
      </c>
      <c r="J41" s="65">
        <v>791</v>
      </c>
      <c r="K41" s="125">
        <f t="shared" si="30"/>
        <v>1740</v>
      </c>
      <c r="L41" s="65">
        <v>72</v>
      </c>
      <c r="M41" s="65">
        <v>1505</v>
      </c>
      <c r="N41" s="65">
        <v>163</v>
      </c>
      <c r="O41" s="125">
        <f t="shared" si="31"/>
        <v>5654</v>
      </c>
      <c r="P41" s="65">
        <v>94</v>
      </c>
      <c r="Q41" s="65">
        <v>5315</v>
      </c>
      <c r="R41" s="65">
        <v>245</v>
      </c>
      <c r="S41" s="125">
        <f t="shared" si="32"/>
        <v>107</v>
      </c>
      <c r="T41" s="65">
        <v>8</v>
      </c>
      <c r="U41" s="65">
        <v>58</v>
      </c>
      <c r="V41" s="65">
        <v>41</v>
      </c>
      <c r="W41" s="88">
        <f t="shared" si="33"/>
        <v>3144</v>
      </c>
      <c r="X41" s="65">
        <v>53</v>
      </c>
      <c r="Y41" s="83">
        <v>3091</v>
      </c>
    </row>
    <row r="42" spans="1:25" ht="18" customHeight="1" x14ac:dyDescent="0.15">
      <c r="A42" s="106" t="s">
        <v>128</v>
      </c>
      <c r="B42" s="63">
        <f t="shared" si="26"/>
        <v>37635</v>
      </c>
      <c r="C42" s="62">
        <v>0.56000000000000005</v>
      </c>
      <c r="D42" s="63">
        <f t="shared" si="34"/>
        <v>317</v>
      </c>
      <c r="E42" s="63">
        <f t="shared" si="34"/>
        <v>36071</v>
      </c>
      <c r="F42" s="95">
        <f t="shared" si="28"/>
        <v>1247</v>
      </c>
      <c r="G42" s="96">
        <f t="shared" si="29"/>
        <v>26935</v>
      </c>
      <c r="H42" s="63">
        <v>96</v>
      </c>
      <c r="I42" s="63">
        <v>26050</v>
      </c>
      <c r="J42" s="63">
        <v>789</v>
      </c>
      <c r="K42" s="97">
        <f t="shared" si="30"/>
        <v>1747</v>
      </c>
      <c r="L42" s="63">
        <v>73</v>
      </c>
      <c r="M42" s="63">
        <v>1510</v>
      </c>
      <c r="N42" s="63">
        <v>164</v>
      </c>
      <c r="O42" s="97">
        <f t="shared" si="31"/>
        <v>5680</v>
      </c>
      <c r="P42" s="63">
        <v>88</v>
      </c>
      <c r="Q42" s="63">
        <v>5340</v>
      </c>
      <c r="R42" s="63">
        <v>252</v>
      </c>
      <c r="S42" s="97">
        <f t="shared" si="32"/>
        <v>103</v>
      </c>
      <c r="T42" s="63">
        <v>7</v>
      </c>
      <c r="U42" s="63">
        <v>54</v>
      </c>
      <c r="V42" s="63">
        <v>42</v>
      </c>
      <c r="W42" s="90">
        <f t="shared" si="33"/>
        <v>3170</v>
      </c>
      <c r="X42" s="63">
        <v>53</v>
      </c>
      <c r="Y42" s="82">
        <v>3117</v>
      </c>
    </row>
    <row r="43" spans="1:25" ht="18" customHeight="1" x14ac:dyDescent="0.15">
      <c r="A43" s="106" t="s">
        <v>129</v>
      </c>
      <c r="B43" s="63">
        <f t="shared" si="26"/>
        <v>37797</v>
      </c>
      <c r="C43" s="62">
        <v>0.43</v>
      </c>
      <c r="D43" s="63">
        <f t="shared" si="34"/>
        <v>323</v>
      </c>
      <c r="E43" s="63">
        <f t="shared" si="34"/>
        <v>36221</v>
      </c>
      <c r="F43" s="95">
        <f t="shared" si="28"/>
        <v>1253</v>
      </c>
      <c r="G43" s="96">
        <f t="shared" si="29"/>
        <v>27058</v>
      </c>
      <c r="H43" s="63">
        <v>100</v>
      </c>
      <c r="I43" s="63">
        <v>26166</v>
      </c>
      <c r="J43" s="63">
        <v>792</v>
      </c>
      <c r="K43" s="97">
        <f t="shared" si="30"/>
        <v>1757</v>
      </c>
      <c r="L43" s="63">
        <v>75</v>
      </c>
      <c r="M43" s="63">
        <v>1517</v>
      </c>
      <c r="N43" s="63">
        <v>165</v>
      </c>
      <c r="O43" s="97">
        <f t="shared" si="31"/>
        <v>5693</v>
      </c>
      <c r="P43" s="63">
        <v>88</v>
      </c>
      <c r="Q43" s="63">
        <v>5351</v>
      </c>
      <c r="R43" s="63">
        <v>254</v>
      </c>
      <c r="S43" s="97">
        <f t="shared" si="32"/>
        <v>104</v>
      </c>
      <c r="T43" s="63">
        <v>7</v>
      </c>
      <c r="U43" s="63">
        <v>55</v>
      </c>
      <c r="V43" s="63">
        <v>42</v>
      </c>
      <c r="W43" s="90">
        <f t="shared" si="33"/>
        <v>3185</v>
      </c>
      <c r="X43" s="63">
        <v>53</v>
      </c>
      <c r="Y43" s="82">
        <v>3132</v>
      </c>
    </row>
    <row r="44" spans="1:25" ht="18" customHeight="1" x14ac:dyDescent="0.15">
      <c r="A44" s="106" t="s">
        <v>130</v>
      </c>
      <c r="B44" s="63">
        <f t="shared" ref="B44:B49" si="35">D44+E44+F44</f>
        <v>38174</v>
      </c>
      <c r="C44" s="62">
        <v>1</v>
      </c>
      <c r="D44" s="63">
        <f t="shared" ref="D44:E46" si="36">H44+L44+P44+T44+X44</f>
        <v>326</v>
      </c>
      <c r="E44" s="63">
        <f t="shared" si="36"/>
        <v>36583</v>
      </c>
      <c r="F44" s="95">
        <f t="shared" ref="F44:F49" si="37">J44+N44+R44+V44</f>
        <v>1265</v>
      </c>
      <c r="G44" s="96">
        <f t="shared" ref="G44:G49" si="38">H44+I44+J44</f>
        <v>27351</v>
      </c>
      <c r="H44" s="63">
        <v>99</v>
      </c>
      <c r="I44" s="63">
        <v>26451</v>
      </c>
      <c r="J44" s="63">
        <v>801</v>
      </c>
      <c r="K44" s="97">
        <f t="shared" ref="K44:K49" si="39">L44+M44+N44</f>
        <v>1762</v>
      </c>
      <c r="L44" s="63">
        <v>78</v>
      </c>
      <c r="M44" s="63">
        <v>1516</v>
      </c>
      <c r="N44" s="63">
        <v>168</v>
      </c>
      <c r="O44" s="97">
        <f t="shared" ref="O44:O49" si="40">P44+Q44+R44</f>
        <v>5736</v>
      </c>
      <c r="P44" s="63">
        <v>89</v>
      </c>
      <c r="Q44" s="63">
        <v>5393</v>
      </c>
      <c r="R44" s="63">
        <v>254</v>
      </c>
      <c r="S44" s="97">
        <f t="shared" ref="S44:S49" si="41">T44+U44+V44</f>
        <v>104</v>
      </c>
      <c r="T44" s="63">
        <v>7</v>
      </c>
      <c r="U44" s="63">
        <v>55</v>
      </c>
      <c r="V44" s="63">
        <v>42</v>
      </c>
      <c r="W44" s="90">
        <f t="shared" ref="W44:W49" si="42">SUM(X44:Y44)</f>
        <v>3221</v>
      </c>
      <c r="X44" s="63">
        <v>53</v>
      </c>
      <c r="Y44" s="82">
        <v>3168</v>
      </c>
    </row>
    <row r="45" spans="1:25" s="45" customFormat="1" ht="18" customHeight="1" x14ac:dyDescent="0.15">
      <c r="A45" s="106" t="s">
        <v>132</v>
      </c>
      <c r="B45" s="63">
        <f t="shared" si="35"/>
        <v>38538</v>
      </c>
      <c r="C45" s="62">
        <v>0.95</v>
      </c>
      <c r="D45" s="63">
        <f t="shared" si="36"/>
        <v>326</v>
      </c>
      <c r="E45" s="63">
        <f t="shared" si="36"/>
        <v>36953</v>
      </c>
      <c r="F45" s="95">
        <f t="shared" si="37"/>
        <v>1259</v>
      </c>
      <c r="G45" s="96">
        <f t="shared" si="38"/>
        <v>27647</v>
      </c>
      <c r="H45" s="63">
        <v>98</v>
      </c>
      <c r="I45" s="63">
        <v>26752</v>
      </c>
      <c r="J45" s="63">
        <v>797</v>
      </c>
      <c r="K45" s="97">
        <f t="shared" si="39"/>
        <v>1761</v>
      </c>
      <c r="L45" s="63">
        <v>78</v>
      </c>
      <c r="M45" s="63">
        <v>1519</v>
      </c>
      <c r="N45" s="63">
        <v>164</v>
      </c>
      <c r="O45" s="97">
        <f t="shared" si="40"/>
        <v>5776</v>
      </c>
      <c r="P45" s="63">
        <v>90</v>
      </c>
      <c r="Q45" s="63">
        <v>5431</v>
      </c>
      <c r="R45" s="63">
        <v>255</v>
      </c>
      <c r="S45" s="97">
        <f t="shared" si="41"/>
        <v>106</v>
      </c>
      <c r="T45" s="63">
        <v>7</v>
      </c>
      <c r="U45" s="63">
        <v>56</v>
      </c>
      <c r="V45" s="63">
        <v>43</v>
      </c>
      <c r="W45" s="90">
        <f t="shared" si="42"/>
        <v>3248</v>
      </c>
      <c r="X45" s="63">
        <v>53</v>
      </c>
      <c r="Y45" s="82">
        <v>3195</v>
      </c>
    </row>
    <row r="46" spans="1:25" ht="18" customHeight="1" x14ac:dyDescent="0.15">
      <c r="A46" s="106" t="s">
        <v>133</v>
      </c>
      <c r="B46" s="63">
        <f t="shared" si="35"/>
        <v>38426</v>
      </c>
      <c r="C46" s="62">
        <v>-0.28999999999999998</v>
      </c>
      <c r="D46" s="63">
        <f t="shared" si="36"/>
        <v>326</v>
      </c>
      <c r="E46" s="63">
        <f t="shared" si="36"/>
        <v>36852</v>
      </c>
      <c r="F46" s="95">
        <f t="shared" si="37"/>
        <v>1248</v>
      </c>
      <c r="G46" s="96">
        <f t="shared" si="38"/>
        <v>27599</v>
      </c>
      <c r="H46" s="63">
        <v>95</v>
      </c>
      <c r="I46" s="63">
        <v>26712</v>
      </c>
      <c r="J46" s="63">
        <v>792</v>
      </c>
      <c r="K46" s="97">
        <f t="shared" si="39"/>
        <v>1749</v>
      </c>
      <c r="L46" s="63">
        <v>80</v>
      </c>
      <c r="M46" s="63">
        <v>1508</v>
      </c>
      <c r="N46" s="63">
        <v>161</v>
      </c>
      <c r="O46" s="97">
        <f t="shared" si="40"/>
        <v>5729</v>
      </c>
      <c r="P46" s="63">
        <v>91</v>
      </c>
      <c r="Q46" s="63">
        <v>5387</v>
      </c>
      <c r="R46" s="63">
        <v>251</v>
      </c>
      <c r="S46" s="97">
        <f t="shared" si="41"/>
        <v>107</v>
      </c>
      <c r="T46" s="63">
        <v>7</v>
      </c>
      <c r="U46" s="63">
        <v>56</v>
      </c>
      <c r="V46" s="63">
        <v>44</v>
      </c>
      <c r="W46" s="90">
        <f t="shared" si="42"/>
        <v>3242</v>
      </c>
      <c r="X46" s="63">
        <v>53</v>
      </c>
      <c r="Y46" s="82">
        <v>3189</v>
      </c>
    </row>
    <row r="47" spans="1:25" ht="18" customHeight="1" x14ac:dyDescent="0.15">
      <c r="A47" s="106" t="s">
        <v>135</v>
      </c>
      <c r="B47" s="63">
        <f t="shared" si="35"/>
        <v>38394</v>
      </c>
      <c r="C47" s="62">
        <v>-0.08</v>
      </c>
      <c r="D47" s="63">
        <f t="shared" ref="D47:E49" si="43">H47+L47+P47+T47+X47</f>
        <v>328</v>
      </c>
      <c r="E47" s="63">
        <f t="shared" si="43"/>
        <v>36828</v>
      </c>
      <c r="F47" s="95">
        <f t="shared" si="37"/>
        <v>1238</v>
      </c>
      <c r="G47" s="96">
        <f t="shared" si="38"/>
        <v>27538</v>
      </c>
      <c r="H47" s="63">
        <v>99</v>
      </c>
      <c r="I47" s="63">
        <v>26653</v>
      </c>
      <c r="J47" s="63">
        <v>786</v>
      </c>
      <c r="K47" s="97">
        <f t="shared" si="39"/>
        <v>1735</v>
      </c>
      <c r="L47" s="63">
        <v>79</v>
      </c>
      <c r="M47" s="63">
        <v>1501</v>
      </c>
      <c r="N47" s="63">
        <v>155</v>
      </c>
      <c r="O47" s="97">
        <f t="shared" si="40"/>
        <v>5772</v>
      </c>
      <c r="P47" s="63">
        <v>90</v>
      </c>
      <c r="Q47" s="63">
        <v>5430</v>
      </c>
      <c r="R47" s="63">
        <v>252</v>
      </c>
      <c r="S47" s="97">
        <f t="shared" si="41"/>
        <v>109</v>
      </c>
      <c r="T47" s="63">
        <v>7</v>
      </c>
      <c r="U47" s="63">
        <v>57</v>
      </c>
      <c r="V47" s="63">
        <v>45</v>
      </c>
      <c r="W47" s="90">
        <f t="shared" si="42"/>
        <v>3240</v>
      </c>
      <c r="X47" s="63">
        <v>53</v>
      </c>
      <c r="Y47" s="82">
        <v>3187</v>
      </c>
    </row>
    <row r="48" spans="1:25" ht="18" customHeight="1" x14ac:dyDescent="0.15">
      <c r="A48" s="106" t="s">
        <v>137</v>
      </c>
      <c r="B48" s="63">
        <f t="shared" si="35"/>
        <v>38145</v>
      </c>
      <c r="C48" s="62">
        <v>-0.65</v>
      </c>
      <c r="D48" s="63">
        <f t="shared" si="43"/>
        <v>326</v>
      </c>
      <c r="E48" s="63">
        <f t="shared" si="43"/>
        <v>36574</v>
      </c>
      <c r="F48" s="95">
        <f t="shared" si="37"/>
        <v>1245</v>
      </c>
      <c r="G48" s="96">
        <f t="shared" si="38"/>
        <v>27369</v>
      </c>
      <c r="H48" s="63">
        <v>98</v>
      </c>
      <c r="I48" s="63">
        <v>26479</v>
      </c>
      <c r="J48" s="63">
        <v>792</v>
      </c>
      <c r="K48" s="97">
        <f t="shared" si="39"/>
        <v>1703</v>
      </c>
      <c r="L48" s="63">
        <v>78</v>
      </c>
      <c r="M48" s="63">
        <v>1474</v>
      </c>
      <c r="N48" s="63">
        <v>151</v>
      </c>
      <c r="O48" s="97">
        <f t="shared" si="40"/>
        <v>5731</v>
      </c>
      <c r="P48" s="63">
        <v>90</v>
      </c>
      <c r="Q48" s="63">
        <v>5387</v>
      </c>
      <c r="R48" s="63">
        <v>254</v>
      </c>
      <c r="S48" s="97">
        <f t="shared" si="41"/>
        <v>114</v>
      </c>
      <c r="T48" s="63">
        <v>7</v>
      </c>
      <c r="U48" s="63">
        <v>59</v>
      </c>
      <c r="V48" s="63">
        <v>48</v>
      </c>
      <c r="W48" s="90">
        <f t="shared" si="42"/>
        <v>3228</v>
      </c>
      <c r="X48" s="63">
        <v>53</v>
      </c>
      <c r="Y48" s="82">
        <v>3175</v>
      </c>
    </row>
    <row r="49" spans="1:25" ht="18" customHeight="1" x14ac:dyDescent="0.15">
      <c r="A49" s="106" t="s">
        <v>138</v>
      </c>
      <c r="B49" s="63">
        <f t="shared" si="35"/>
        <v>38250</v>
      </c>
      <c r="C49" s="62">
        <v>0.28000000000000003</v>
      </c>
      <c r="D49" s="63">
        <f t="shared" si="43"/>
        <v>326</v>
      </c>
      <c r="E49" s="63">
        <f t="shared" si="43"/>
        <v>36680</v>
      </c>
      <c r="F49" s="95">
        <f t="shared" si="37"/>
        <v>1244</v>
      </c>
      <c r="G49" s="96">
        <f t="shared" si="38"/>
        <v>27452</v>
      </c>
      <c r="H49" s="63">
        <v>98</v>
      </c>
      <c r="I49" s="63">
        <v>26561</v>
      </c>
      <c r="J49" s="63">
        <v>793</v>
      </c>
      <c r="K49" s="97">
        <f t="shared" si="39"/>
        <v>1691</v>
      </c>
      <c r="L49" s="63">
        <v>78</v>
      </c>
      <c r="M49" s="63">
        <v>1465</v>
      </c>
      <c r="N49" s="63">
        <v>148</v>
      </c>
      <c r="O49" s="97">
        <f t="shared" si="40"/>
        <v>5759</v>
      </c>
      <c r="P49" s="63">
        <v>90</v>
      </c>
      <c r="Q49" s="63">
        <v>5417</v>
      </c>
      <c r="R49" s="63">
        <v>252</v>
      </c>
      <c r="S49" s="97">
        <f t="shared" si="41"/>
        <v>121</v>
      </c>
      <c r="T49" s="63">
        <v>7</v>
      </c>
      <c r="U49" s="63">
        <v>63</v>
      </c>
      <c r="V49" s="63">
        <v>51</v>
      </c>
      <c r="W49" s="90">
        <f t="shared" si="42"/>
        <v>3227</v>
      </c>
      <c r="X49" s="63">
        <v>53</v>
      </c>
      <c r="Y49" s="82">
        <v>3174</v>
      </c>
    </row>
    <row r="50" spans="1:25" ht="18" customHeight="1" x14ac:dyDescent="0.15">
      <c r="A50" s="106" t="s">
        <v>139</v>
      </c>
      <c r="B50" s="63">
        <f t="shared" ref="B50:B72" si="44">D50+E50+F50</f>
        <v>38632</v>
      </c>
      <c r="C50" s="62">
        <v>1</v>
      </c>
      <c r="D50" s="63">
        <f>H50+L50+P50+T50+X50</f>
        <v>324</v>
      </c>
      <c r="E50" s="63">
        <f>I50+M50+Q50+U50+Y50</f>
        <v>37082</v>
      </c>
      <c r="F50" s="95">
        <f t="shared" ref="F50:F72" si="45">J50+N50+R50+V50</f>
        <v>1226</v>
      </c>
      <c r="G50" s="96">
        <f t="shared" ref="G50:G72" si="46">H50+I50+J50</f>
        <v>27750</v>
      </c>
      <c r="H50" s="63">
        <v>96</v>
      </c>
      <c r="I50" s="63">
        <v>26870</v>
      </c>
      <c r="J50" s="63">
        <v>784</v>
      </c>
      <c r="K50" s="97">
        <f t="shared" ref="K50:K72" si="47">L50+M50+N50</f>
        <v>1699</v>
      </c>
      <c r="L50" s="63">
        <v>78</v>
      </c>
      <c r="M50" s="63">
        <v>1478</v>
      </c>
      <c r="N50" s="63">
        <v>143</v>
      </c>
      <c r="O50" s="97">
        <f t="shared" ref="O50:O72" si="48">P50+Q50+R50</f>
        <v>5801</v>
      </c>
      <c r="P50" s="63">
        <v>90</v>
      </c>
      <c r="Q50" s="63">
        <v>5465</v>
      </c>
      <c r="R50" s="63">
        <v>246</v>
      </c>
      <c r="S50" s="97">
        <f t="shared" ref="S50:S72" si="49">T50+U50+V50</f>
        <v>123</v>
      </c>
      <c r="T50" s="63">
        <v>7</v>
      </c>
      <c r="U50" s="63">
        <v>63</v>
      </c>
      <c r="V50" s="63">
        <v>53</v>
      </c>
      <c r="W50" s="90">
        <f t="shared" ref="W50:W72" si="50">SUM(X50:Y50)</f>
        <v>3259</v>
      </c>
      <c r="X50" s="63">
        <v>53</v>
      </c>
      <c r="Y50" s="82">
        <v>3206</v>
      </c>
    </row>
    <row r="51" spans="1:25" ht="18" customHeight="1" x14ac:dyDescent="0.15">
      <c r="A51" s="106" t="s">
        <v>141</v>
      </c>
      <c r="B51" s="63">
        <f t="shared" si="44"/>
        <v>38417</v>
      </c>
      <c r="C51" s="62">
        <v>-0.56000000000000005</v>
      </c>
      <c r="D51" s="63">
        <f>H51+L51+P51+T51+X51</f>
        <v>327</v>
      </c>
      <c r="E51" s="63">
        <f>I51+M51+Q51+U51+Y51</f>
        <v>36864</v>
      </c>
      <c r="F51" s="95">
        <f t="shared" si="45"/>
        <v>1226</v>
      </c>
      <c r="G51" s="96">
        <f t="shared" si="46"/>
        <v>27628</v>
      </c>
      <c r="H51" s="63">
        <v>96</v>
      </c>
      <c r="I51" s="63">
        <v>26747</v>
      </c>
      <c r="J51" s="63">
        <v>785</v>
      </c>
      <c r="K51" s="97">
        <f t="shared" si="47"/>
        <v>1686</v>
      </c>
      <c r="L51" s="63">
        <v>79</v>
      </c>
      <c r="M51" s="63">
        <v>1461</v>
      </c>
      <c r="N51" s="63">
        <v>146</v>
      </c>
      <c r="O51" s="97">
        <f t="shared" si="48"/>
        <v>5747</v>
      </c>
      <c r="P51" s="63">
        <v>92</v>
      </c>
      <c r="Q51" s="63">
        <v>5412</v>
      </c>
      <c r="R51" s="63">
        <v>243</v>
      </c>
      <c r="S51" s="97">
        <f t="shared" si="49"/>
        <v>121</v>
      </c>
      <c r="T51" s="63">
        <v>7</v>
      </c>
      <c r="U51" s="63">
        <v>62</v>
      </c>
      <c r="V51" s="63">
        <v>52</v>
      </c>
      <c r="W51" s="90">
        <f t="shared" si="50"/>
        <v>3235</v>
      </c>
      <c r="X51" s="63">
        <v>53</v>
      </c>
      <c r="Y51" s="82">
        <v>3182</v>
      </c>
    </row>
    <row r="52" spans="1:25" ht="18" customHeight="1" x14ac:dyDescent="0.15">
      <c r="A52" s="107" t="s">
        <v>142</v>
      </c>
      <c r="B52" s="65">
        <f t="shared" si="44"/>
        <v>38508</v>
      </c>
      <c r="C52" s="64">
        <v>-0.56000000000000005</v>
      </c>
      <c r="D52" s="65">
        <f t="shared" ref="D52:E72" si="51">H52+L52+P52+T52+X52</f>
        <v>329</v>
      </c>
      <c r="E52" s="65">
        <f t="shared" si="51"/>
        <v>36953</v>
      </c>
      <c r="F52" s="115">
        <f t="shared" si="45"/>
        <v>1226</v>
      </c>
      <c r="G52" s="120">
        <f t="shared" si="46"/>
        <v>27678</v>
      </c>
      <c r="H52" s="65">
        <v>97</v>
      </c>
      <c r="I52" s="67">
        <v>26801</v>
      </c>
      <c r="J52" s="67">
        <v>780</v>
      </c>
      <c r="K52" s="125">
        <f t="shared" si="47"/>
        <v>1683</v>
      </c>
      <c r="L52" s="67">
        <v>80</v>
      </c>
      <c r="M52" s="67">
        <v>1455</v>
      </c>
      <c r="N52" s="67">
        <v>148</v>
      </c>
      <c r="O52" s="125">
        <f t="shared" si="48"/>
        <v>5756</v>
      </c>
      <c r="P52" s="65">
        <v>92</v>
      </c>
      <c r="Q52" s="67">
        <v>5421</v>
      </c>
      <c r="R52" s="67">
        <v>243</v>
      </c>
      <c r="S52" s="125">
        <f t="shared" si="49"/>
        <v>126</v>
      </c>
      <c r="T52" s="67">
        <v>7</v>
      </c>
      <c r="U52" s="67">
        <v>64</v>
      </c>
      <c r="V52" s="67">
        <v>55</v>
      </c>
      <c r="W52" s="88">
        <f t="shared" si="50"/>
        <v>3265</v>
      </c>
      <c r="X52" s="65">
        <v>53</v>
      </c>
      <c r="Y52" s="83">
        <v>3212</v>
      </c>
    </row>
    <row r="53" spans="1:25" ht="18" customHeight="1" x14ac:dyDescent="0.15">
      <c r="A53" s="127" t="s">
        <v>146</v>
      </c>
      <c r="B53" s="67">
        <f t="shared" si="44"/>
        <v>38600</v>
      </c>
      <c r="C53" s="66">
        <v>0.24</v>
      </c>
      <c r="D53" s="67">
        <f>H53+L53+P53+T53+X53</f>
        <v>328</v>
      </c>
      <c r="E53" s="67">
        <f>I53+M53+Q53+U53+Y53</f>
        <v>37029</v>
      </c>
      <c r="F53" s="116">
        <f t="shared" si="45"/>
        <v>1243</v>
      </c>
      <c r="G53" s="121">
        <f t="shared" si="46"/>
        <v>27741</v>
      </c>
      <c r="H53" s="67">
        <v>97</v>
      </c>
      <c r="I53" s="67">
        <v>26845</v>
      </c>
      <c r="J53" s="67">
        <v>799</v>
      </c>
      <c r="K53" s="126">
        <f t="shared" si="47"/>
        <v>1680</v>
      </c>
      <c r="L53" s="67">
        <v>81</v>
      </c>
      <c r="M53" s="67">
        <v>1450</v>
      </c>
      <c r="N53" s="67">
        <v>149</v>
      </c>
      <c r="O53" s="126">
        <f t="shared" si="48"/>
        <v>5794</v>
      </c>
      <c r="P53" s="67">
        <v>90</v>
      </c>
      <c r="Q53" s="67">
        <v>5464</v>
      </c>
      <c r="R53" s="67">
        <v>240</v>
      </c>
      <c r="S53" s="126">
        <f t="shared" si="49"/>
        <v>126</v>
      </c>
      <c r="T53" s="67">
        <v>7</v>
      </c>
      <c r="U53" s="67">
        <v>64</v>
      </c>
      <c r="V53" s="67">
        <v>55</v>
      </c>
      <c r="W53" s="89">
        <f t="shared" si="50"/>
        <v>3259</v>
      </c>
      <c r="X53" s="67">
        <v>53</v>
      </c>
      <c r="Y53" s="84">
        <v>3206</v>
      </c>
    </row>
    <row r="54" spans="1:25" s="47" customFormat="1" ht="18" customHeight="1" x14ac:dyDescent="0.15">
      <c r="A54" s="106" t="s">
        <v>144</v>
      </c>
      <c r="B54" s="67">
        <f t="shared" si="44"/>
        <v>38757</v>
      </c>
      <c r="C54" s="66">
        <v>0.41</v>
      </c>
      <c r="D54" s="67">
        <f>H54+L54+P54+T54+X54</f>
        <v>326</v>
      </c>
      <c r="E54" s="67">
        <f>I54+M54+Q54+U54+Y54</f>
        <v>37181</v>
      </c>
      <c r="F54" s="116">
        <f t="shared" si="45"/>
        <v>1250</v>
      </c>
      <c r="G54" s="121">
        <f t="shared" si="46"/>
        <v>27843</v>
      </c>
      <c r="H54" s="67">
        <v>96</v>
      </c>
      <c r="I54" s="67">
        <v>26943</v>
      </c>
      <c r="J54" s="67">
        <v>804</v>
      </c>
      <c r="K54" s="126">
        <f t="shared" si="47"/>
        <v>1684</v>
      </c>
      <c r="L54" s="67">
        <v>80</v>
      </c>
      <c r="M54" s="67">
        <v>1455</v>
      </c>
      <c r="N54" s="67">
        <v>149</v>
      </c>
      <c r="O54" s="126">
        <f t="shared" si="48"/>
        <v>5827</v>
      </c>
      <c r="P54" s="67">
        <v>90</v>
      </c>
      <c r="Q54" s="67">
        <v>5497</v>
      </c>
      <c r="R54" s="67">
        <v>240</v>
      </c>
      <c r="S54" s="126">
        <f t="shared" si="49"/>
        <v>128</v>
      </c>
      <c r="T54" s="67">
        <v>7</v>
      </c>
      <c r="U54" s="67">
        <v>64</v>
      </c>
      <c r="V54" s="67">
        <v>57</v>
      </c>
      <c r="W54" s="89">
        <f t="shared" si="50"/>
        <v>3275</v>
      </c>
      <c r="X54" s="67">
        <v>53</v>
      </c>
      <c r="Y54" s="84">
        <v>3222</v>
      </c>
    </row>
    <row r="55" spans="1:25" s="47" customFormat="1" ht="18" customHeight="1" x14ac:dyDescent="0.15">
      <c r="A55" s="106" t="s">
        <v>145</v>
      </c>
      <c r="B55" s="63">
        <f t="shared" ref="B55" si="52">D55+E55+F55</f>
        <v>38862</v>
      </c>
      <c r="C55" s="87">
        <v>0.27</v>
      </c>
      <c r="D55" s="63">
        <f t="shared" ref="D55" si="53">H55+L55+P55+T55+X55</f>
        <v>333</v>
      </c>
      <c r="E55" s="63">
        <f t="shared" ref="E55" si="54">I55+M55+Q55+U55+Y55</f>
        <v>37273</v>
      </c>
      <c r="F55" s="95">
        <f t="shared" ref="F55" si="55">J55+N55+R55+V55</f>
        <v>1256</v>
      </c>
      <c r="G55" s="96">
        <f t="shared" ref="G55" si="56">H55+I55+J55</f>
        <v>27939</v>
      </c>
      <c r="H55" s="63">
        <v>101</v>
      </c>
      <c r="I55" s="63">
        <v>27030</v>
      </c>
      <c r="J55" s="63">
        <v>808</v>
      </c>
      <c r="K55" s="97">
        <f t="shared" ref="K55" si="57">L55+M55+N55</f>
        <v>1684</v>
      </c>
      <c r="L55" s="63">
        <v>82</v>
      </c>
      <c r="M55" s="63">
        <v>1452</v>
      </c>
      <c r="N55" s="63">
        <v>150</v>
      </c>
      <c r="O55" s="97">
        <f t="shared" ref="O55" si="58">P55+Q55+R55</f>
        <v>5819</v>
      </c>
      <c r="P55" s="63">
        <v>90</v>
      </c>
      <c r="Q55" s="63">
        <v>5490</v>
      </c>
      <c r="R55" s="63">
        <v>239</v>
      </c>
      <c r="S55" s="97">
        <f t="shared" ref="S55" si="59">T55+U55+V55</f>
        <v>131</v>
      </c>
      <c r="T55" s="63">
        <v>7</v>
      </c>
      <c r="U55" s="63">
        <v>65</v>
      </c>
      <c r="V55" s="63">
        <v>59</v>
      </c>
      <c r="W55" s="90">
        <f t="shared" ref="W55" si="60">SUM(X55:Y55)</f>
        <v>3289</v>
      </c>
      <c r="X55" s="63">
        <v>53</v>
      </c>
      <c r="Y55" s="82">
        <v>3236</v>
      </c>
    </row>
    <row r="56" spans="1:25" ht="18" customHeight="1" x14ac:dyDescent="0.15">
      <c r="A56" s="105" t="s">
        <v>147</v>
      </c>
      <c r="B56" s="61">
        <f t="shared" si="44"/>
        <v>39051</v>
      </c>
      <c r="C56" s="91">
        <v>0.49</v>
      </c>
      <c r="D56" s="61">
        <f t="shared" si="51"/>
        <v>337</v>
      </c>
      <c r="E56" s="61">
        <f t="shared" si="51"/>
        <v>37418</v>
      </c>
      <c r="F56" s="112">
        <f t="shared" si="45"/>
        <v>1296</v>
      </c>
      <c r="G56" s="111">
        <f t="shared" si="46"/>
        <v>28119</v>
      </c>
      <c r="H56" s="61">
        <v>101</v>
      </c>
      <c r="I56" s="61">
        <v>27173</v>
      </c>
      <c r="J56" s="61">
        <v>845</v>
      </c>
      <c r="K56" s="124">
        <f t="shared" si="47"/>
        <v>1669</v>
      </c>
      <c r="L56" s="61">
        <v>84</v>
      </c>
      <c r="M56" s="61">
        <v>1435</v>
      </c>
      <c r="N56" s="61">
        <v>150</v>
      </c>
      <c r="O56" s="124">
        <f t="shared" si="48"/>
        <v>5828</v>
      </c>
      <c r="P56" s="61">
        <v>91</v>
      </c>
      <c r="Q56" s="61">
        <v>5499</v>
      </c>
      <c r="R56" s="61">
        <v>238</v>
      </c>
      <c r="S56" s="124">
        <f t="shared" si="49"/>
        <v>136</v>
      </c>
      <c r="T56" s="61">
        <v>7</v>
      </c>
      <c r="U56" s="61">
        <v>66</v>
      </c>
      <c r="V56" s="61">
        <v>63</v>
      </c>
      <c r="W56" s="92">
        <f t="shared" si="50"/>
        <v>3299</v>
      </c>
      <c r="X56" s="61">
        <v>54</v>
      </c>
      <c r="Y56" s="80">
        <v>3245</v>
      </c>
    </row>
    <row r="57" spans="1:25" ht="18" customHeight="1" x14ac:dyDescent="0.15">
      <c r="A57" s="105" t="s">
        <v>149</v>
      </c>
      <c r="B57" s="61">
        <f t="shared" si="44"/>
        <v>39233</v>
      </c>
      <c r="C57" s="91">
        <v>0.47</v>
      </c>
      <c r="D57" s="61">
        <f t="shared" si="51"/>
        <v>338</v>
      </c>
      <c r="E57" s="61">
        <f t="shared" si="51"/>
        <v>37598</v>
      </c>
      <c r="F57" s="112">
        <f t="shared" si="45"/>
        <v>1297</v>
      </c>
      <c r="G57" s="111">
        <f t="shared" si="46"/>
        <v>28277</v>
      </c>
      <c r="H57" s="61">
        <v>101</v>
      </c>
      <c r="I57" s="61">
        <v>27328</v>
      </c>
      <c r="J57" s="61">
        <v>848</v>
      </c>
      <c r="K57" s="124">
        <f t="shared" si="47"/>
        <v>1674</v>
      </c>
      <c r="L57" s="61">
        <v>86</v>
      </c>
      <c r="M57" s="61">
        <v>1439</v>
      </c>
      <c r="N57" s="61">
        <v>149</v>
      </c>
      <c r="O57" s="124">
        <f t="shared" si="48"/>
        <v>5837</v>
      </c>
      <c r="P57" s="61">
        <v>91</v>
      </c>
      <c r="Q57" s="61">
        <v>5509</v>
      </c>
      <c r="R57" s="61">
        <v>237</v>
      </c>
      <c r="S57" s="124">
        <f t="shared" si="49"/>
        <v>141</v>
      </c>
      <c r="T57" s="61">
        <v>7</v>
      </c>
      <c r="U57" s="61">
        <v>71</v>
      </c>
      <c r="V57" s="61">
        <v>63</v>
      </c>
      <c r="W57" s="92">
        <f t="shared" si="50"/>
        <v>3304</v>
      </c>
      <c r="X57" s="61">
        <v>53</v>
      </c>
      <c r="Y57" s="80">
        <v>3251</v>
      </c>
    </row>
    <row r="58" spans="1:25" ht="18" customHeight="1" x14ac:dyDescent="0.15">
      <c r="A58" s="105" t="s">
        <v>152</v>
      </c>
      <c r="B58" s="61">
        <f t="shared" si="44"/>
        <v>39694</v>
      </c>
      <c r="C58" s="91">
        <v>1.18</v>
      </c>
      <c r="D58" s="61">
        <f t="shared" si="51"/>
        <v>338</v>
      </c>
      <c r="E58" s="61">
        <f t="shared" si="51"/>
        <v>38043</v>
      </c>
      <c r="F58" s="112">
        <f t="shared" si="45"/>
        <v>1313</v>
      </c>
      <c r="G58" s="111">
        <f t="shared" si="46"/>
        <v>28653</v>
      </c>
      <c r="H58" s="61">
        <v>101</v>
      </c>
      <c r="I58" s="61">
        <v>27686</v>
      </c>
      <c r="J58" s="61">
        <v>866</v>
      </c>
      <c r="K58" s="124">
        <f t="shared" si="47"/>
        <v>1677</v>
      </c>
      <c r="L58" s="61">
        <v>85</v>
      </c>
      <c r="M58" s="61">
        <v>1445</v>
      </c>
      <c r="N58" s="61">
        <v>147</v>
      </c>
      <c r="O58" s="124">
        <f t="shared" si="48"/>
        <v>5889</v>
      </c>
      <c r="P58" s="61">
        <v>92</v>
      </c>
      <c r="Q58" s="61">
        <v>5561</v>
      </c>
      <c r="R58" s="61">
        <v>236</v>
      </c>
      <c r="S58" s="124">
        <f t="shared" si="49"/>
        <v>140</v>
      </c>
      <c r="T58" s="61">
        <v>7</v>
      </c>
      <c r="U58" s="61">
        <v>69</v>
      </c>
      <c r="V58" s="61">
        <v>64</v>
      </c>
      <c r="W58" s="92">
        <f t="shared" si="50"/>
        <v>3335</v>
      </c>
      <c r="X58" s="61">
        <v>53</v>
      </c>
      <c r="Y58" s="80">
        <v>3282</v>
      </c>
    </row>
    <row r="59" spans="1:25" ht="18" customHeight="1" x14ac:dyDescent="0.15">
      <c r="A59" s="128" t="s">
        <v>154</v>
      </c>
      <c r="B59" s="61">
        <f t="shared" si="44"/>
        <v>40183</v>
      </c>
      <c r="C59" s="91">
        <v>1.23</v>
      </c>
      <c r="D59" s="61">
        <f t="shared" si="51"/>
        <v>343</v>
      </c>
      <c r="E59" s="61">
        <f t="shared" si="51"/>
        <v>38526</v>
      </c>
      <c r="F59" s="112">
        <f t="shared" si="45"/>
        <v>1314</v>
      </c>
      <c r="G59" s="111">
        <f t="shared" si="46"/>
        <v>29082</v>
      </c>
      <c r="H59" s="61">
        <v>105</v>
      </c>
      <c r="I59" s="61">
        <v>28111</v>
      </c>
      <c r="J59" s="61">
        <v>866</v>
      </c>
      <c r="K59" s="124">
        <f t="shared" si="47"/>
        <v>1704</v>
      </c>
      <c r="L59" s="61">
        <v>86</v>
      </c>
      <c r="M59" s="61">
        <v>1468</v>
      </c>
      <c r="N59" s="61">
        <v>150</v>
      </c>
      <c r="O59" s="124">
        <f t="shared" si="48"/>
        <v>5923</v>
      </c>
      <c r="P59" s="61">
        <v>92</v>
      </c>
      <c r="Q59" s="61">
        <v>5597</v>
      </c>
      <c r="R59" s="61">
        <v>234</v>
      </c>
      <c r="S59" s="124">
        <f t="shared" si="49"/>
        <v>142</v>
      </c>
      <c r="T59" s="61">
        <v>7</v>
      </c>
      <c r="U59" s="61">
        <v>71</v>
      </c>
      <c r="V59" s="61">
        <v>64</v>
      </c>
      <c r="W59" s="92">
        <f t="shared" si="50"/>
        <v>3332</v>
      </c>
      <c r="X59" s="61">
        <v>53</v>
      </c>
      <c r="Y59" s="80">
        <v>3279</v>
      </c>
    </row>
    <row r="60" spans="1:25" ht="18" customHeight="1" x14ac:dyDescent="0.15">
      <c r="A60" s="129" t="s">
        <v>156</v>
      </c>
      <c r="B60" s="63">
        <f t="shared" si="44"/>
        <v>39913</v>
      </c>
      <c r="C60" s="87">
        <v>-0.67</v>
      </c>
      <c r="D60" s="63">
        <f t="shared" si="51"/>
        <v>341</v>
      </c>
      <c r="E60" s="63">
        <f t="shared" si="51"/>
        <v>38245</v>
      </c>
      <c r="F60" s="95">
        <f t="shared" si="45"/>
        <v>1327</v>
      </c>
      <c r="G60" s="96">
        <f t="shared" si="46"/>
        <v>28879</v>
      </c>
      <c r="H60" s="63">
        <v>105</v>
      </c>
      <c r="I60" s="63">
        <v>27895</v>
      </c>
      <c r="J60" s="63">
        <v>879</v>
      </c>
      <c r="K60" s="97">
        <f t="shared" si="47"/>
        <v>1684</v>
      </c>
      <c r="L60" s="63">
        <v>84</v>
      </c>
      <c r="M60" s="63">
        <v>1450</v>
      </c>
      <c r="N60" s="63">
        <v>150</v>
      </c>
      <c r="O60" s="97">
        <f t="shared" si="48"/>
        <v>5897</v>
      </c>
      <c r="P60" s="63">
        <v>92</v>
      </c>
      <c r="Q60" s="63">
        <v>5571</v>
      </c>
      <c r="R60" s="63">
        <v>234</v>
      </c>
      <c r="S60" s="97">
        <f t="shared" si="49"/>
        <v>141</v>
      </c>
      <c r="T60" s="63">
        <v>7</v>
      </c>
      <c r="U60" s="63">
        <v>70</v>
      </c>
      <c r="V60" s="63">
        <v>64</v>
      </c>
      <c r="W60" s="90">
        <f t="shared" si="50"/>
        <v>3312</v>
      </c>
      <c r="X60" s="63">
        <v>53</v>
      </c>
      <c r="Y60" s="82">
        <v>3259</v>
      </c>
    </row>
    <row r="61" spans="1:25" ht="18" customHeight="1" x14ac:dyDescent="0.15">
      <c r="A61" s="130" t="s">
        <v>157</v>
      </c>
      <c r="B61" s="61">
        <f t="shared" si="44"/>
        <v>39883</v>
      </c>
      <c r="C61" s="91">
        <v>-0.08</v>
      </c>
      <c r="D61" s="61">
        <f t="shared" si="51"/>
        <v>341</v>
      </c>
      <c r="E61" s="61">
        <f t="shared" si="51"/>
        <v>38224</v>
      </c>
      <c r="F61" s="112">
        <f t="shared" si="45"/>
        <v>1318</v>
      </c>
      <c r="G61" s="111">
        <f t="shared" si="46"/>
        <v>28882</v>
      </c>
      <c r="H61" s="61">
        <v>105</v>
      </c>
      <c r="I61" s="61">
        <v>27904</v>
      </c>
      <c r="J61" s="61">
        <v>873</v>
      </c>
      <c r="K61" s="124">
        <f t="shared" si="47"/>
        <v>1673</v>
      </c>
      <c r="L61" s="61">
        <v>84</v>
      </c>
      <c r="M61" s="61">
        <v>1443</v>
      </c>
      <c r="N61" s="61">
        <v>146</v>
      </c>
      <c r="O61" s="124">
        <f t="shared" si="48"/>
        <v>5893</v>
      </c>
      <c r="P61" s="61">
        <v>92</v>
      </c>
      <c r="Q61" s="61">
        <v>5570</v>
      </c>
      <c r="R61" s="61">
        <v>231</v>
      </c>
      <c r="S61" s="124">
        <f t="shared" si="49"/>
        <v>145</v>
      </c>
      <c r="T61" s="61">
        <v>7</v>
      </c>
      <c r="U61" s="61">
        <v>70</v>
      </c>
      <c r="V61" s="61">
        <v>68</v>
      </c>
      <c r="W61" s="122">
        <f t="shared" si="50"/>
        <v>3290</v>
      </c>
      <c r="X61" s="61">
        <v>53</v>
      </c>
      <c r="Y61" s="124">
        <v>3237</v>
      </c>
    </row>
    <row r="62" spans="1:25" ht="18" customHeight="1" x14ac:dyDescent="0.15">
      <c r="A62" s="130" t="s">
        <v>159</v>
      </c>
      <c r="B62" s="61">
        <f t="shared" si="44"/>
        <v>39908</v>
      </c>
      <c r="C62" s="91">
        <v>0.06</v>
      </c>
      <c r="D62" s="61">
        <f t="shared" si="51"/>
        <v>341</v>
      </c>
      <c r="E62" s="61">
        <f t="shared" si="51"/>
        <v>38241</v>
      </c>
      <c r="F62" s="112">
        <f t="shared" si="45"/>
        <v>1326</v>
      </c>
      <c r="G62" s="111">
        <f t="shared" si="46"/>
        <v>28924</v>
      </c>
      <c r="H62" s="61">
        <v>106</v>
      </c>
      <c r="I62" s="61">
        <v>27936</v>
      </c>
      <c r="J62" s="61">
        <v>882</v>
      </c>
      <c r="K62" s="124">
        <f t="shared" si="47"/>
        <v>1665</v>
      </c>
      <c r="L62" s="61">
        <v>83</v>
      </c>
      <c r="M62" s="61">
        <v>1435</v>
      </c>
      <c r="N62" s="61">
        <v>147</v>
      </c>
      <c r="O62" s="124">
        <f t="shared" si="48"/>
        <v>5876</v>
      </c>
      <c r="P62" s="61">
        <v>92</v>
      </c>
      <c r="Q62" s="61">
        <v>5555</v>
      </c>
      <c r="R62" s="61">
        <v>229</v>
      </c>
      <c r="S62" s="124">
        <f t="shared" si="49"/>
        <v>155</v>
      </c>
      <c r="T62" s="61">
        <v>7</v>
      </c>
      <c r="U62" s="61">
        <v>80</v>
      </c>
      <c r="V62" s="61">
        <v>68</v>
      </c>
      <c r="W62" s="122">
        <f t="shared" si="50"/>
        <v>3288</v>
      </c>
      <c r="X62" s="61">
        <v>53</v>
      </c>
      <c r="Y62" s="124">
        <v>3235</v>
      </c>
    </row>
    <row r="63" spans="1:25" ht="18" customHeight="1" x14ac:dyDescent="0.15">
      <c r="A63" s="130" t="s">
        <v>162</v>
      </c>
      <c r="B63" s="61">
        <f t="shared" si="44"/>
        <v>39965</v>
      </c>
      <c r="C63" s="91">
        <v>0.14000000000000001</v>
      </c>
      <c r="D63" s="61">
        <f t="shared" si="51"/>
        <v>340</v>
      </c>
      <c r="E63" s="61">
        <f t="shared" si="51"/>
        <v>38300</v>
      </c>
      <c r="F63" s="112">
        <f t="shared" si="45"/>
        <v>1325</v>
      </c>
      <c r="G63" s="111">
        <f t="shared" si="46"/>
        <v>28993</v>
      </c>
      <c r="H63" s="61">
        <v>106</v>
      </c>
      <c r="I63" s="61">
        <v>28002</v>
      </c>
      <c r="J63" s="61">
        <v>885</v>
      </c>
      <c r="K63" s="124">
        <f t="shared" si="47"/>
        <v>1665</v>
      </c>
      <c r="L63" s="61">
        <v>83</v>
      </c>
      <c r="M63" s="61">
        <v>1435</v>
      </c>
      <c r="N63" s="61">
        <v>147</v>
      </c>
      <c r="O63" s="124">
        <f t="shared" si="48"/>
        <v>5861</v>
      </c>
      <c r="P63" s="61">
        <v>92</v>
      </c>
      <c r="Q63" s="61">
        <v>5544</v>
      </c>
      <c r="R63" s="61">
        <v>225</v>
      </c>
      <c r="S63" s="124">
        <f t="shared" si="49"/>
        <v>155</v>
      </c>
      <c r="T63" s="61">
        <v>6</v>
      </c>
      <c r="U63" s="61">
        <v>81</v>
      </c>
      <c r="V63" s="61">
        <v>68</v>
      </c>
      <c r="W63" s="122">
        <f t="shared" si="50"/>
        <v>3291</v>
      </c>
      <c r="X63" s="61">
        <v>53</v>
      </c>
      <c r="Y63" s="124">
        <v>3238</v>
      </c>
    </row>
    <row r="64" spans="1:25" ht="18" customHeight="1" x14ac:dyDescent="0.15">
      <c r="A64" s="130" t="s">
        <v>164</v>
      </c>
      <c r="B64" s="61">
        <f t="shared" si="44"/>
        <v>40032</v>
      </c>
      <c r="C64" s="91">
        <v>0.17</v>
      </c>
      <c r="D64" s="61">
        <f t="shared" si="51"/>
        <v>344</v>
      </c>
      <c r="E64" s="61">
        <f t="shared" si="51"/>
        <v>38362</v>
      </c>
      <c r="F64" s="112">
        <f t="shared" si="45"/>
        <v>1326</v>
      </c>
      <c r="G64" s="111">
        <f t="shared" si="46"/>
        <v>29054</v>
      </c>
      <c r="H64" s="61">
        <v>106</v>
      </c>
      <c r="I64" s="61">
        <v>28063</v>
      </c>
      <c r="J64" s="61">
        <v>885</v>
      </c>
      <c r="K64" s="124">
        <f t="shared" si="47"/>
        <v>1660</v>
      </c>
      <c r="L64" s="61">
        <v>85</v>
      </c>
      <c r="M64" s="61">
        <v>1425</v>
      </c>
      <c r="N64" s="61">
        <v>150</v>
      </c>
      <c r="O64" s="124">
        <f t="shared" si="48"/>
        <v>5859</v>
      </c>
      <c r="P64" s="61">
        <v>94</v>
      </c>
      <c r="Q64" s="61">
        <v>5544</v>
      </c>
      <c r="R64" s="61">
        <v>221</v>
      </c>
      <c r="S64" s="124">
        <f t="shared" si="49"/>
        <v>155</v>
      </c>
      <c r="T64" s="61">
        <v>6</v>
      </c>
      <c r="U64" s="61">
        <v>79</v>
      </c>
      <c r="V64" s="61">
        <v>70</v>
      </c>
      <c r="W64" s="122">
        <f t="shared" si="50"/>
        <v>3304</v>
      </c>
      <c r="X64" s="61">
        <v>53</v>
      </c>
      <c r="Y64" s="124">
        <v>3251</v>
      </c>
    </row>
    <row r="65" spans="1:25" ht="18" customHeight="1" x14ac:dyDescent="0.15">
      <c r="A65" s="130" t="s">
        <v>166</v>
      </c>
      <c r="B65" s="61">
        <f t="shared" si="44"/>
        <v>40156</v>
      </c>
      <c r="C65" s="91">
        <v>0.31</v>
      </c>
      <c r="D65" s="61">
        <f t="shared" si="51"/>
        <v>344</v>
      </c>
      <c r="E65" s="61">
        <f t="shared" si="51"/>
        <v>38448</v>
      </c>
      <c r="F65" s="112">
        <f t="shared" si="45"/>
        <v>1364</v>
      </c>
      <c r="G65" s="111">
        <f t="shared" si="46"/>
        <v>29177</v>
      </c>
      <c r="H65" s="61">
        <v>105</v>
      </c>
      <c r="I65" s="61">
        <v>28158</v>
      </c>
      <c r="J65" s="61">
        <v>914</v>
      </c>
      <c r="K65" s="124">
        <f t="shared" si="47"/>
        <v>1655</v>
      </c>
      <c r="L65" s="61">
        <v>85</v>
      </c>
      <c r="M65" s="61">
        <v>1417</v>
      </c>
      <c r="N65" s="61">
        <v>153</v>
      </c>
      <c r="O65" s="124">
        <f t="shared" si="48"/>
        <v>5850</v>
      </c>
      <c r="P65" s="61">
        <v>95</v>
      </c>
      <c r="Q65" s="61">
        <v>5530</v>
      </c>
      <c r="R65" s="61">
        <v>225</v>
      </c>
      <c r="S65" s="124">
        <f t="shared" si="49"/>
        <v>157</v>
      </c>
      <c r="T65" s="61">
        <v>6</v>
      </c>
      <c r="U65" s="61">
        <v>79</v>
      </c>
      <c r="V65" s="61">
        <v>72</v>
      </c>
      <c r="W65" s="122">
        <f t="shared" si="50"/>
        <v>3317</v>
      </c>
      <c r="X65" s="61">
        <v>53</v>
      </c>
      <c r="Y65" s="124">
        <v>3264</v>
      </c>
    </row>
    <row r="66" spans="1:25" ht="18" customHeight="1" x14ac:dyDescent="0.15">
      <c r="A66" s="130" t="s">
        <v>167</v>
      </c>
      <c r="B66" s="61">
        <f t="shared" si="44"/>
        <v>40218</v>
      </c>
      <c r="C66" s="91">
        <v>0.15</v>
      </c>
      <c r="D66" s="61">
        <f t="shared" si="51"/>
        <v>344</v>
      </c>
      <c r="E66" s="61">
        <f t="shared" si="51"/>
        <v>38532</v>
      </c>
      <c r="F66" s="112">
        <f t="shared" si="45"/>
        <v>1342</v>
      </c>
      <c r="G66" s="111">
        <f t="shared" si="46"/>
        <v>29250</v>
      </c>
      <c r="H66" s="61">
        <v>105</v>
      </c>
      <c r="I66" s="61">
        <v>28251</v>
      </c>
      <c r="J66" s="61">
        <v>894</v>
      </c>
      <c r="K66" s="124">
        <f t="shared" si="47"/>
        <v>1653</v>
      </c>
      <c r="L66" s="61">
        <v>85</v>
      </c>
      <c r="M66" s="61">
        <v>1416</v>
      </c>
      <c r="N66" s="61">
        <v>152</v>
      </c>
      <c r="O66" s="124">
        <f t="shared" si="48"/>
        <v>5850</v>
      </c>
      <c r="P66" s="61">
        <v>97</v>
      </c>
      <c r="Q66" s="61">
        <v>5529</v>
      </c>
      <c r="R66" s="61">
        <v>224</v>
      </c>
      <c r="S66" s="124">
        <f t="shared" si="49"/>
        <v>157</v>
      </c>
      <c r="T66" s="61">
        <v>6</v>
      </c>
      <c r="U66" s="61">
        <v>79</v>
      </c>
      <c r="V66" s="61">
        <v>72</v>
      </c>
      <c r="W66" s="122">
        <f t="shared" si="50"/>
        <v>3308</v>
      </c>
      <c r="X66" s="61">
        <v>51</v>
      </c>
      <c r="Y66" s="124">
        <v>3257</v>
      </c>
    </row>
    <row r="67" spans="1:25" ht="18" customHeight="1" x14ac:dyDescent="0.15">
      <c r="A67" s="130" t="s">
        <v>169</v>
      </c>
      <c r="B67" s="61">
        <f t="shared" si="44"/>
        <v>40342</v>
      </c>
      <c r="C67" s="91">
        <v>0.31</v>
      </c>
      <c r="D67" s="61">
        <f t="shared" si="51"/>
        <v>343</v>
      </c>
      <c r="E67" s="61">
        <f t="shared" si="51"/>
        <v>38648</v>
      </c>
      <c r="F67" s="112">
        <f t="shared" si="45"/>
        <v>1351</v>
      </c>
      <c r="G67" s="111">
        <f t="shared" si="46"/>
        <v>29366</v>
      </c>
      <c r="H67" s="61">
        <v>104</v>
      </c>
      <c r="I67" s="61">
        <v>28361</v>
      </c>
      <c r="J67" s="61">
        <v>901</v>
      </c>
      <c r="K67" s="124">
        <f t="shared" si="47"/>
        <v>1645</v>
      </c>
      <c r="L67" s="61">
        <v>84</v>
      </c>
      <c r="M67" s="61">
        <v>1409</v>
      </c>
      <c r="N67" s="61">
        <v>152</v>
      </c>
      <c r="O67" s="124">
        <f t="shared" si="48"/>
        <v>5851</v>
      </c>
      <c r="P67" s="61">
        <v>98</v>
      </c>
      <c r="Q67" s="61">
        <v>5525</v>
      </c>
      <c r="R67" s="61">
        <v>228</v>
      </c>
      <c r="S67" s="124">
        <f t="shared" si="49"/>
        <v>153</v>
      </c>
      <c r="T67" s="61">
        <v>6</v>
      </c>
      <c r="U67" s="61">
        <v>77</v>
      </c>
      <c r="V67" s="61">
        <v>70</v>
      </c>
      <c r="W67" s="122">
        <f t="shared" si="50"/>
        <v>3327</v>
      </c>
      <c r="X67" s="61">
        <v>51</v>
      </c>
      <c r="Y67" s="124">
        <v>3276</v>
      </c>
    </row>
    <row r="68" spans="1:25" ht="18" customHeight="1" x14ac:dyDescent="0.15">
      <c r="A68" s="130" t="s">
        <v>170</v>
      </c>
      <c r="B68" s="61">
        <f t="shared" si="44"/>
        <v>40356</v>
      </c>
      <c r="C68" s="91">
        <v>0.03</v>
      </c>
      <c r="D68" s="61">
        <f t="shared" si="51"/>
        <v>340</v>
      </c>
      <c r="E68" s="61">
        <f t="shared" si="51"/>
        <v>38648</v>
      </c>
      <c r="F68" s="112">
        <f t="shared" si="45"/>
        <v>1368</v>
      </c>
      <c r="G68" s="111">
        <f t="shared" si="46"/>
        <v>29395</v>
      </c>
      <c r="H68" s="61">
        <v>103</v>
      </c>
      <c r="I68" s="61">
        <v>28393</v>
      </c>
      <c r="J68" s="61">
        <v>899</v>
      </c>
      <c r="K68" s="124">
        <f t="shared" si="47"/>
        <v>1644</v>
      </c>
      <c r="L68" s="61">
        <v>84</v>
      </c>
      <c r="M68" s="61">
        <v>1407</v>
      </c>
      <c r="N68" s="61">
        <v>153</v>
      </c>
      <c r="O68" s="124">
        <f t="shared" si="48"/>
        <v>5828</v>
      </c>
      <c r="P68" s="61">
        <v>96</v>
      </c>
      <c r="Q68" s="61">
        <v>5487</v>
      </c>
      <c r="R68" s="61">
        <v>245</v>
      </c>
      <c r="S68" s="124">
        <f t="shared" si="49"/>
        <v>157</v>
      </c>
      <c r="T68" s="61">
        <v>6</v>
      </c>
      <c r="U68" s="61">
        <v>80</v>
      </c>
      <c r="V68" s="61">
        <v>71</v>
      </c>
      <c r="W68" s="122">
        <f t="shared" si="50"/>
        <v>3332</v>
      </c>
      <c r="X68" s="61">
        <v>51</v>
      </c>
      <c r="Y68" s="124">
        <v>3281</v>
      </c>
    </row>
    <row r="69" spans="1:25" ht="18" customHeight="1" x14ac:dyDescent="0.15">
      <c r="A69" s="134" t="s">
        <v>171</v>
      </c>
      <c r="B69" s="63">
        <f t="shared" si="44"/>
        <v>40465</v>
      </c>
      <c r="C69" s="87">
        <v>0.27</v>
      </c>
      <c r="D69" s="63">
        <f t="shared" si="51"/>
        <v>338</v>
      </c>
      <c r="E69" s="63">
        <f t="shared" si="51"/>
        <v>38759</v>
      </c>
      <c r="F69" s="95">
        <f t="shared" si="45"/>
        <v>1368</v>
      </c>
      <c r="G69" s="96">
        <f t="shared" si="46"/>
        <v>29497</v>
      </c>
      <c r="H69" s="63">
        <v>101</v>
      </c>
      <c r="I69" s="63">
        <v>28496</v>
      </c>
      <c r="J69" s="63">
        <v>900</v>
      </c>
      <c r="K69" s="97">
        <f t="shared" si="47"/>
        <v>1645</v>
      </c>
      <c r="L69" s="63">
        <v>84</v>
      </c>
      <c r="M69" s="63">
        <v>1410</v>
      </c>
      <c r="N69" s="63">
        <v>151</v>
      </c>
      <c r="O69" s="97">
        <f t="shared" si="48"/>
        <v>5822</v>
      </c>
      <c r="P69" s="63">
        <v>95</v>
      </c>
      <c r="Q69" s="63">
        <v>5483</v>
      </c>
      <c r="R69" s="63">
        <v>244</v>
      </c>
      <c r="S69" s="97">
        <f t="shared" si="49"/>
        <v>162</v>
      </c>
      <c r="T69" s="63">
        <v>7</v>
      </c>
      <c r="U69" s="63">
        <v>82</v>
      </c>
      <c r="V69" s="63">
        <v>73</v>
      </c>
      <c r="W69" s="135">
        <f t="shared" si="50"/>
        <v>3339</v>
      </c>
      <c r="X69" s="63">
        <v>51</v>
      </c>
      <c r="Y69" s="97">
        <v>3288</v>
      </c>
    </row>
    <row r="70" spans="1:25" s="45" customFormat="1" ht="18" customHeight="1" x14ac:dyDescent="0.15">
      <c r="A70" s="130" t="s">
        <v>172</v>
      </c>
      <c r="B70" s="61">
        <f t="shared" si="44"/>
        <v>40545</v>
      </c>
      <c r="C70" s="91">
        <v>0.2</v>
      </c>
      <c r="D70" s="61">
        <f t="shared" si="51"/>
        <v>336</v>
      </c>
      <c r="E70" s="61">
        <f t="shared" si="51"/>
        <v>38835</v>
      </c>
      <c r="F70" s="112">
        <f t="shared" si="45"/>
        <v>1374</v>
      </c>
      <c r="G70" s="111">
        <f t="shared" si="46"/>
        <v>29591</v>
      </c>
      <c r="H70" s="61">
        <v>100</v>
      </c>
      <c r="I70" s="61">
        <v>28585</v>
      </c>
      <c r="J70" s="61">
        <v>906</v>
      </c>
      <c r="K70" s="124">
        <f t="shared" si="47"/>
        <v>1647</v>
      </c>
      <c r="L70" s="61">
        <v>83</v>
      </c>
      <c r="M70" s="61">
        <v>1412</v>
      </c>
      <c r="N70" s="61">
        <v>152</v>
      </c>
      <c r="O70" s="124">
        <f t="shared" si="48"/>
        <v>5811</v>
      </c>
      <c r="P70" s="61">
        <v>93</v>
      </c>
      <c r="Q70" s="61">
        <v>5475</v>
      </c>
      <c r="R70" s="61">
        <v>243</v>
      </c>
      <c r="S70" s="124">
        <f t="shared" si="49"/>
        <v>163</v>
      </c>
      <c r="T70" s="61">
        <v>7</v>
      </c>
      <c r="U70" s="61">
        <v>83</v>
      </c>
      <c r="V70" s="61">
        <v>73</v>
      </c>
      <c r="W70" s="122">
        <f t="shared" si="50"/>
        <v>3333</v>
      </c>
      <c r="X70" s="61">
        <v>53</v>
      </c>
      <c r="Y70" s="124">
        <v>3280</v>
      </c>
    </row>
    <row r="71" spans="1:25" s="45" customFormat="1" ht="18" customHeight="1" x14ac:dyDescent="0.15">
      <c r="A71" s="130" t="s">
        <v>173</v>
      </c>
      <c r="B71" s="61">
        <f t="shared" si="44"/>
        <v>40600</v>
      </c>
      <c r="C71" s="91">
        <v>0.14000000000000001</v>
      </c>
      <c r="D71" s="61">
        <f t="shared" si="51"/>
        <v>338</v>
      </c>
      <c r="E71" s="61">
        <f t="shared" si="51"/>
        <v>38883</v>
      </c>
      <c r="F71" s="112">
        <f t="shared" si="45"/>
        <v>1379</v>
      </c>
      <c r="G71" s="111">
        <f t="shared" si="46"/>
        <v>29678</v>
      </c>
      <c r="H71" s="61">
        <v>103</v>
      </c>
      <c r="I71" s="61">
        <v>28655</v>
      </c>
      <c r="J71" s="61">
        <v>920</v>
      </c>
      <c r="K71" s="124">
        <f t="shared" si="47"/>
        <v>1628</v>
      </c>
      <c r="L71" s="61">
        <v>83</v>
      </c>
      <c r="M71" s="61">
        <v>1400</v>
      </c>
      <c r="N71" s="61">
        <v>145</v>
      </c>
      <c r="O71" s="124">
        <f t="shared" si="48"/>
        <v>5806</v>
      </c>
      <c r="P71" s="61">
        <v>93</v>
      </c>
      <c r="Q71" s="61">
        <v>5471</v>
      </c>
      <c r="R71" s="61">
        <v>242</v>
      </c>
      <c r="S71" s="124">
        <f t="shared" si="49"/>
        <v>163</v>
      </c>
      <c r="T71" s="61">
        <v>6</v>
      </c>
      <c r="U71" s="61">
        <v>85</v>
      </c>
      <c r="V71" s="61">
        <v>72</v>
      </c>
      <c r="W71" s="122">
        <f t="shared" si="50"/>
        <v>3325</v>
      </c>
      <c r="X71" s="61">
        <v>53</v>
      </c>
      <c r="Y71" s="124">
        <v>3272</v>
      </c>
    </row>
    <row r="72" spans="1:25" s="45" customFormat="1" ht="18" customHeight="1" x14ac:dyDescent="0.15">
      <c r="A72" s="130" t="s">
        <v>174</v>
      </c>
      <c r="B72" s="61">
        <f t="shared" si="44"/>
        <v>40576</v>
      </c>
      <c r="C72" s="91">
        <v>-0.06</v>
      </c>
      <c r="D72" s="61">
        <f t="shared" si="51"/>
        <v>336</v>
      </c>
      <c r="E72" s="61">
        <f t="shared" si="51"/>
        <v>38854</v>
      </c>
      <c r="F72" s="112">
        <f t="shared" si="45"/>
        <v>1386</v>
      </c>
      <c r="G72" s="111">
        <f t="shared" si="46"/>
        <v>29676</v>
      </c>
      <c r="H72" s="61">
        <v>101</v>
      </c>
      <c r="I72" s="61">
        <v>28647</v>
      </c>
      <c r="J72" s="61">
        <v>928</v>
      </c>
      <c r="K72" s="124">
        <f t="shared" si="47"/>
        <v>1620</v>
      </c>
      <c r="L72" s="61">
        <v>82</v>
      </c>
      <c r="M72" s="61">
        <v>1395</v>
      </c>
      <c r="N72" s="61">
        <v>143</v>
      </c>
      <c r="O72" s="124">
        <f t="shared" si="48"/>
        <v>5812</v>
      </c>
      <c r="P72" s="61">
        <v>94</v>
      </c>
      <c r="Q72" s="61">
        <v>5476</v>
      </c>
      <c r="R72" s="61">
        <v>242</v>
      </c>
      <c r="S72" s="124">
        <f t="shared" si="49"/>
        <v>161</v>
      </c>
      <c r="T72" s="61">
        <v>6</v>
      </c>
      <c r="U72" s="61">
        <v>82</v>
      </c>
      <c r="V72" s="61">
        <v>73</v>
      </c>
      <c r="W72" s="122">
        <f t="shared" si="50"/>
        <v>3307</v>
      </c>
      <c r="X72" s="61">
        <v>53</v>
      </c>
      <c r="Y72" s="124">
        <v>3254</v>
      </c>
    </row>
    <row r="73" spans="1:25" s="45" customFormat="1" ht="18" customHeight="1" x14ac:dyDescent="0.15">
      <c r="A73" s="130" t="s">
        <v>176</v>
      </c>
      <c r="B73" s="61">
        <f t="shared" ref="B73:B74" si="61">D73+E73+F73</f>
        <v>40597</v>
      </c>
      <c r="C73" s="91">
        <v>0.05</v>
      </c>
      <c r="D73" s="61">
        <v>336</v>
      </c>
      <c r="E73" s="61">
        <v>38888</v>
      </c>
      <c r="F73" s="112">
        <v>1373</v>
      </c>
      <c r="G73" s="111">
        <f t="shared" ref="G73:G74" si="62">H73+I73+J73</f>
        <v>29710</v>
      </c>
      <c r="H73" s="61">
        <v>100</v>
      </c>
      <c r="I73" s="61">
        <v>28690</v>
      </c>
      <c r="J73" s="61">
        <v>920</v>
      </c>
      <c r="K73" s="124">
        <f t="shared" ref="K73:K74" si="63">L73+M73+N73</f>
        <v>1611</v>
      </c>
      <c r="L73" s="61">
        <v>82</v>
      </c>
      <c r="M73" s="61">
        <v>1388</v>
      </c>
      <c r="N73" s="61">
        <v>141</v>
      </c>
      <c r="O73" s="124">
        <f t="shared" ref="O73:O74" si="64">P73+Q73+R73</f>
        <v>5816</v>
      </c>
      <c r="P73" s="61">
        <v>94</v>
      </c>
      <c r="Q73" s="61">
        <v>5483</v>
      </c>
      <c r="R73" s="61">
        <v>239</v>
      </c>
      <c r="S73" s="124">
        <f t="shared" ref="S73:S74" si="65">T73+U73+V73</f>
        <v>164</v>
      </c>
      <c r="T73" s="61">
        <v>6</v>
      </c>
      <c r="U73" s="61">
        <v>85</v>
      </c>
      <c r="V73" s="61">
        <v>73</v>
      </c>
      <c r="W73" s="122">
        <f t="shared" ref="W73:W74" si="66">SUM(X73:Y73)</f>
        <v>3296</v>
      </c>
      <c r="X73" s="61">
        <v>54</v>
      </c>
      <c r="Y73" s="124">
        <v>3242</v>
      </c>
    </row>
    <row r="74" spans="1:25" s="45" customFormat="1" ht="18" customHeight="1" x14ac:dyDescent="0.15">
      <c r="A74" s="130" t="s">
        <v>178</v>
      </c>
      <c r="B74" s="61">
        <f t="shared" si="61"/>
        <v>40473</v>
      </c>
      <c r="C74" s="91">
        <v>-0.31</v>
      </c>
      <c r="D74" s="61">
        <f t="shared" ref="D74" si="67">H74+L74+P74+T74+X74</f>
        <v>335</v>
      </c>
      <c r="E74" s="61">
        <f t="shared" ref="E74" si="68">I74+M74+Q74+U74+Y74</f>
        <v>38755</v>
      </c>
      <c r="F74" s="112">
        <f t="shared" ref="F74" si="69">J74+N74+R74+V74</f>
        <v>1383</v>
      </c>
      <c r="G74" s="111">
        <f t="shared" si="62"/>
        <v>29647</v>
      </c>
      <c r="H74" s="61">
        <v>100</v>
      </c>
      <c r="I74" s="61">
        <v>28619</v>
      </c>
      <c r="J74" s="61">
        <v>928</v>
      </c>
      <c r="K74" s="124">
        <f t="shared" si="63"/>
        <v>1606</v>
      </c>
      <c r="L74" s="61">
        <v>82</v>
      </c>
      <c r="M74" s="61">
        <v>1381</v>
      </c>
      <c r="N74" s="61">
        <v>143</v>
      </c>
      <c r="O74" s="124">
        <f t="shared" si="64"/>
        <v>5767</v>
      </c>
      <c r="P74" s="61">
        <v>93</v>
      </c>
      <c r="Q74" s="61">
        <v>5435</v>
      </c>
      <c r="R74" s="61">
        <v>239</v>
      </c>
      <c r="S74" s="124">
        <f t="shared" si="65"/>
        <v>163</v>
      </c>
      <c r="T74" s="61">
        <v>6</v>
      </c>
      <c r="U74" s="61">
        <v>84</v>
      </c>
      <c r="V74" s="61">
        <v>73</v>
      </c>
      <c r="W74" s="122">
        <f t="shared" si="66"/>
        <v>3290</v>
      </c>
      <c r="X74" s="61">
        <v>54</v>
      </c>
      <c r="Y74" s="124">
        <v>3236</v>
      </c>
    </row>
    <row r="75" spans="1:25" s="45" customFormat="1" ht="18" customHeight="1" x14ac:dyDescent="0.15">
      <c r="A75" s="130" t="s">
        <v>181</v>
      </c>
      <c r="B75" s="61">
        <f t="shared" ref="B75" si="70">D75+E75+F75</f>
        <v>40558</v>
      </c>
      <c r="C75" s="91">
        <v>0.21</v>
      </c>
      <c r="D75" s="61">
        <f t="shared" ref="D75" si="71">H75+L75+P75+T75+X75</f>
        <v>341</v>
      </c>
      <c r="E75" s="61">
        <f t="shared" ref="E75" si="72">I75+M75+Q75+U75+Y75</f>
        <v>38844</v>
      </c>
      <c r="F75" s="112">
        <f t="shared" ref="F75" si="73">J75+N75+R75+V75</f>
        <v>1373</v>
      </c>
      <c r="G75" s="111">
        <f t="shared" ref="G75" si="74">H75+I75+J75</f>
        <v>29754</v>
      </c>
      <c r="H75" s="61">
        <v>101</v>
      </c>
      <c r="I75" s="61">
        <v>28731</v>
      </c>
      <c r="J75" s="61">
        <v>922</v>
      </c>
      <c r="K75" s="124">
        <f t="shared" ref="K75" si="75">L75+M75+N75</f>
        <v>1602</v>
      </c>
      <c r="L75" s="61">
        <v>83</v>
      </c>
      <c r="M75" s="61">
        <v>1375</v>
      </c>
      <c r="N75" s="61">
        <v>144</v>
      </c>
      <c r="O75" s="124">
        <f t="shared" ref="O75" si="76">P75+Q75+R75</f>
        <v>5726</v>
      </c>
      <c r="P75" s="61">
        <v>97</v>
      </c>
      <c r="Q75" s="61">
        <v>5394</v>
      </c>
      <c r="R75" s="61">
        <v>235</v>
      </c>
      <c r="S75" s="124">
        <f t="shared" ref="S75" si="77">T75+U75+V75</f>
        <v>161</v>
      </c>
      <c r="T75" s="61">
        <v>6</v>
      </c>
      <c r="U75" s="61">
        <v>83</v>
      </c>
      <c r="V75" s="61">
        <v>72</v>
      </c>
      <c r="W75" s="122">
        <f t="shared" ref="W75" si="78">SUM(X75:Y75)</f>
        <v>3315</v>
      </c>
      <c r="X75" s="61">
        <v>54</v>
      </c>
      <c r="Y75" s="124">
        <v>3261</v>
      </c>
    </row>
    <row r="76" spans="1:25" s="45" customFormat="1" ht="18" customHeight="1" x14ac:dyDescent="0.15">
      <c r="A76" s="130" t="s">
        <v>183</v>
      </c>
      <c r="B76" s="61">
        <f t="shared" ref="B76" si="79">D76+E76+F76</f>
        <v>40674</v>
      </c>
      <c r="C76" s="91">
        <v>0.28999999999999998</v>
      </c>
      <c r="D76" s="61">
        <v>346</v>
      </c>
      <c r="E76" s="61">
        <v>38951</v>
      </c>
      <c r="F76" s="112">
        <v>1377</v>
      </c>
      <c r="G76" s="111">
        <f t="shared" ref="G76" si="80">H76+I76+J76</f>
        <v>29832</v>
      </c>
      <c r="H76" s="61">
        <v>106</v>
      </c>
      <c r="I76" s="61">
        <v>28802</v>
      </c>
      <c r="J76" s="61">
        <v>924</v>
      </c>
      <c r="K76" s="124">
        <f t="shared" ref="K76" si="81">L76+M76+N76</f>
        <v>1614</v>
      </c>
      <c r="L76" s="61">
        <v>84</v>
      </c>
      <c r="M76" s="61">
        <v>1384</v>
      </c>
      <c r="N76" s="61">
        <v>146</v>
      </c>
      <c r="O76" s="124">
        <f t="shared" ref="O76" si="82">P76+Q76+R76</f>
        <v>5724</v>
      </c>
      <c r="P76" s="61">
        <v>97</v>
      </c>
      <c r="Q76" s="61">
        <v>5391</v>
      </c>
      <c r="R76" s="61">
        <v>236</v>
      </c>
      <c r="S76" s="124">
        <f t="shared" ref="S76" si="83">T76+U76+V76</f>
        <v>161</v>
      </c>
      <c r="T76" s="61">
        <v>6</v>
      </c>
      <c r="U76" s="61">
        <v>84</v>
      </c>
      <c r="V76" s="61">
        <v>71</v>
      </c>
      <c r="W76" s="122">
        <f t="shared" ref="W76" si="84">SUM(X76:Y76)</f>
        <v>3343</v>
      </c>
      <c r="X76" s="61">
        <v>53</v>
      </c>
      <c r="Y76" s="124">
        <v>3290</v>
      </c>
    </row>
    <row r="77" spans="1:25" s="45" customFormat="1" ht="18" customHeight="1" x14ac:dyDescent="0.15">
      <c r="A77" s="130" t="s">
        <v>185</v>
      </c>
      <c r="B77" s="61">
        <f t="shared" ref="B77" si="85">D77+E77+F77</f>
        <v>40899</v>
      </c>
      <c r="C77" s="91">
        <v>0.55000000000000004</v>
      </c>
      <c r="D77" s="61">
        <v>346</v>
      </c>
      <c r="E77" s="61">
        <v>39187</v>
      </c>
      <c r="F77" s="112">
        <v>1366</v>
      </c>
      <c r="G77" s="111">
        <f t="shared" ref="G77" si="86">H77+I77+J77</f>
        <v>29994</v>
      </c>
      <c r="H77" s="61">
        <v>106</v>
      </c>
      <c r="I77" s="61">
        <v>28976</v>
      </c>
      <c r="J77" s="61">
        <v>912</v>
      </c>
      <c r="K77" s="124">
        <f t="shared" ref="K77" si="87">L77+M77+N77</f>
        <v>1607</v>
      </c>
      <c r="L77" s="61">
        <v>84</v>
      </c>
      <c r="M77" s="61">
        <v>1378</v>
      </c>
      <c r="N77" s="61">
        <v>145</v>
      </c>
      <c r="O77" s="124">
        <f t="shared" ref="O77" si="88">P77+Q77+R77</f>
        <v>5773</v>
      </c>
      <c r="P77" s="61">
        <v>97</v>
      </c>
      <c r="Q77" s="61">
        <v>5439</v>
      </c>
      <c r="R77" s="61">
        <v>237</v>
      </c>
      <c r="S77" s="124">
        <f t="shared" ref="S77" si="89">T77+U77+V77</f>
        <v>164</v>
      </c>
      <c r="T77" s="61">
        <v>6</v>
      </c>
      <c r="U77" s="61">
        <v>86</v>
      </c>
      <c r="V77" s="61">
        <v>72</v>
      </c>
      <c r="W77" s="122">
        <f t="shared" ref="W77" si="90">SUM(X77:Y77)</f>
        <v>3361</v>
      </c>
      <c r="X77" s="61">
        <v>53</v>
      </c>
      <c r="Y77" s="124">
        <v>3308</v>
      </c>
    </row>
    <row r="78" spans="1:25" s="45" customFormat="1" ht="18" customHeight="1" x14ac:dyDescent="0.15">
      <c r="A78" s="130" t="s">
        <v>186</v>
      </c>
      <c r="B78" s="61">
        <f t="shared" ref="B78" si="91">D78+E78+F78</f>
        <v>41045</v>
      </c>
      <c r="C78" s="91">
        <v>0.36</v>
      </c>
      <c r="D78" s="61">
        <v>346</v>
      </c>
      <c r="E78" s="61">
        <v>39317</v>
      </c>
      <c r="F78" s="112">
        <v>1382</v>
      </c>
      <c r="G78" s="111">
        <f t="shared" ref="G78" si="92">H78+I78+J78</f>
        <v>30071</v>
      </c>
      <c r="H78" s="61">
        <v>105</v>
      </c>
      <c r="I78" s="61">
        <v>29055</v>
      </c>
      <c r="J78" s="61">
        <v>911</v>
      </c>
      <c r="K78" s="124">
        <f t="shared" ref="K78" si="93">L78+M78+N78</f>
        <v>1612</v>
      </c>
      <c r="L78" s="61">
        <v>85</v>
      </c>
      <c r="M78" s="61">
        <v>1373</v>
      </c>
      <c r="N78" s="61">
        <v>154</v>
      </c>
      <c r="O78" s="124">
        <f t="shared" ref="O78" si="94">P78+Q78+R78</f>
        <v>5802</v>
      </c>
      <c r="P78" s="61">
        <v>97</v>
      </c>
      <c r="Q78" s="61">
        <v>5466</v>
      </c>
      <c r="R78" s="61">
        <v>239</v>
      </c>
      <c r="S78" s="124">
        <f t="shared" ref="S78" si="95">T78+U78+V78</f>
        <v>166</v>
      </c>
      <c r="T78" s="61">
        <v>6</v>
      </c>
      <c r="U78" s="61">
        <v>82</v>
      </c>
      <c r="V78" s="61">
        <v>78</v>
      </c>
      <c r="W78" s="122">
        <f t="shared" ref="W78" si="96">SUM(X78:Y78)</f>
        <v>3394</v>
      </c>
      <c r="X78" s="61">
        <v>53</v>
      </c>
      <c r="Y78" s="124">
        <v>3341</v>
      </c>
    </row>
    <row r="79" spans="1:25" s="45" customFormat="1" ht="18" customHeight="1" x14ac:dyDescent="0.15">
      <c r="A79" s="130" t="s">
        <v>188</v>
      </c>
      <c r="B79" s="61">
        <f t="shared" ref="B79" si="97">D79+E79+F79</f>
        <v>41200</v>
      </c>
      <c r="C79" s="91">
        <v>0.38</v>
      </c>
      <c r="D79" s="61">
        <v>349</v>
      </c>
      <c r="E79" s="61">
        <v>39476</v>
      </c>
      <c r="F79" s="112">
        <v>1375</v>
      </c>
      <c r="G79" s="111">
        <f t="shared" ref="G79" si="98">H79+I79+J79</f>
        <v>30182</v>
      </c>
      <c r="H79" s="61">
        <v>104</v>
      </c>
      <c r="I79" s="61">
        <v>29171</v>
      </c>
      <c r="J79" s="61">
        <v>907</v>
      </c>
      <c r="K79" s="124">
        <f t="shared" ref="K79" si="99">L79+M79+N79</f>
        <v>1603</v>
      </c>
      <c r="L79" s="61">
        <v>85</v>
      </c>
      <c r="M79" s="61">
        <v>1367</v>
      </c>
      <c r="N79" s="61">
        <v>151</v>
      </c>
      <c r="O79" s="124">
        <f t="shared" ref="O79" si="100">P79+Q79+R79</f>
        <v>5824</v>
      </c>
      <c r="P79" s="61">
        <v>101</v>
      </c>
      <c r="Q79" s="61">
        <v>5484</v>
      </c>
      <c r="R79" s="61">
        <v>239</v>
      </c>
      <c r="S79" s="124">
        <f t="shared" ref="S79" si="101">T79+U79+V79</f>
        <v>166</v>
      </c>
      <c r="T79" s="61">
        <v>6</v>
      </c>
      <c r="U79" s="61">
        <v>82</v>
      </c>
      <c r="V79" s="61">
        <v>78</v>
      </c>
      <c r="W79" s="122">
        <f t="shared" ref="W79" si="102">SUM(X79:Y79)</f>
        <v>3425</v>
      </c>
      <c r="X79" s="61">
        <v>53</v>
      </c>
      <c r="Y79" s="124">
        <v>3372</v>
      </c>
    </row>
    <row r="80" spans="1:25" s="45" customFormat="1" ht="18" customHeight="1" x14ac:dyDescent="0.15">
      <c r="A80" s="130" t="s">
        <v>189</v>
      </c>
      <c r="B80" s="61">
        <f t="shared" ref="B80" si="103">D80+E80+F80</f>
        <v>41262</v>
      </c>
      <c r="C80" s="91">
        <v>0.15</v>
      </c>
      <c r="D80" s="61">
        <v>349</v>
      </c>
      <c r="E80" s="61">
        <v>39543</v>
      </c>
      <c r="F80" s="112">
        <v>1370</v>
      </c>
      <c r="G80" s="111">
        <f t="shared" ref="G80" si="104">H80+I80+J80</f>
        <v>30264</v>
      </c>
      <c r="H80" s="61">
        <v>104</v>
      </c>
      <c r="I80" s="61">
        <v>29258</v>
      </c>
      <c r="J80" s="61">
        <v>902</v>
      </c>
      <c r="K80" s="124">
        <f t="shared" ref="K80" si="105">L80+M80+N80</f>
        <v>1606</v>
      </c>
      <c r="L80" s="61">
        <v>86</v>
      </c>
      <c r="M80" s="61">
        <v>1371</v>
      </c>
      <c r="N80" s="61">
        <v>149</v>
      </c>
      <c r="O80" s="124">
        <f t="shared" ref="O80" si="106">P80+Q80+R80</f>
        <v>5815</v>
      </c>
      <c r="P80" s="61">
        <v>100</v>
      </c>
      <c r="Q80" s="61">
        <v>5474</v>
      </c>
      <c r="R80" s="61">
        <v>241</v>
      </c>
      <c r="S80" s="124">
        <f t="shared" ref="S80" si="107">T80+U80+V80</f>
        <v>168</v>
      </c>
      <c r="T80" s="61">
        <v>6</v>
      </c>
      <c r="U80" s="61">
        <v>84</v>
      </c>
      <c r="V80" s="61">
        <v>78</v>
      </c>
      <c r="W80" s="122">
        <f t="shared" ref="W80" si="108">SUM(X80:Y80)</f>
        <v>3409</v>
      </c>
      <c r="X80" s="61">
        <v>53</v>
      </c>
      <c r="Y80" s="124">
        <v>3356</v>
      </c>
    </row>
    <row r="81" spans="1:25" s="45" customFormat="1" ht="18" customHeight="1" x14ac:dyDescent="0.15">
      <c r="A81" s="130" t="s">
        <v>191</v>
      </c>
      <c r="B81" s="61">
        <f t="shared" ref="B81" si="109">D81+E81+F81</f>
        <v>41312</v>
      </c>
      <c r="C81" s="91">
        <v>0.12</v>
      </c>
      <c r="D81" s="61">
        <v>346</v>
      </c>
      <c r="E81" s="61">
        <v>39617</v>
      </c>
      <c r="F81" s="112">
        <v>1349</v>
      </c>
      <c r="G81" s="111">
        <f t="shared" ref="G81" si="110">H81+I81+J81</f>
        <v>30303</v>
      </c>
      <c r="H81" s="61">
        <v>104</v>
      </c>
      <c r="I81" s="61">
        <v>29317</v>
      </c>
      <c r="J81" s="61">
        <v>882</v>
      </c>
      <c r="K81" s="124">
        <f t="shared" ref="K81" si="111">L81+M81+N81</f>
        <v>1603</v>
      </c>
      <c r="L81" s="61">
        <v>84</v>
      </c>
      <c r="M81" s="61">
        <v>1372</v>
      </c>
      <c r="N81" s="61">
        <v>147</v>
      </c>
      <c r="O81" s="124">
        <f t="shared" ref="O81" si="112">P81+Q81+R81</f>
        <v>5802</v>
      </c>
      <c r="P81" s="61">
        <v>99</v>
      </c>
      <c r="Q81" s="61">
        <v>5461</v>
      </c>
      <c r="R81" s="61">
        <v>242</v>
      </c>
      <c r="S81" s="124">
        <f t="shared" ref="S81" si="113">T81+U81+V81</f>
        <v>170</v>
      </c>
      <c r="T81" s="61">
        <v>6</v>
      </c>
      <c r="U81" s="61">
        <v>86</v>
      </c>
      <c r="V81" s="61">
        <v>78</v>
      </c>
      <c r="W81" s="122">
        <f t="shared" ref="W81" si="114">SUM(X81:Y81)</f>
        <v>3434</v>
      </c>
      <c r="X81" s="61">
        <v>53</v>
      </c>
      <c r="Y81" s="124">
        <v>3381</v>
      </c>
    </row>
    <row r="82" spans="1:25" s="45" customFormat="1" ht="18" customHeight="1" x14ac:dyDescent="0.15">
      <c r="A82" s="130" t="s">
        <v>196</v>
      </c>
      <c r="B82" s="61">
        <f t="shared" ref="B82" si="115">D82+E82+F82</f>
        <v>41380</v>
      </c>
      <c r="C82" s="91">
        <v>0.16</v>
      </c>
      <c r="D82" s="61">
        <v>349</v>
      </c>
      <c r="E82" s="61">
        <v>39676</v>
      </c>
      <c r="F82" s="112">
        <v>1355</v>
      </c>
      <c r="G82" s="111">
        <f t="shared" ref="G82" si="116">H82+I82+J82</f>
        <v>30382</v>
      </c>
      <c r="H82" s="61">
        <v>105</v>
      </c>
      <c r="I82" s="61">
        <v>29390</v>
      </c>
      <c r="J82" s="61">
        <v>887</v>
      </c>
      <c r="K82" s="124">
        <f t="shared" ref="K82" si="117">L82+M82+N82</f>
        <v>1596</v>
      </c>
      <c r="L82" s="61">
        <v>85</v>
      </c>
      <c r="M82" s="61">
        <v>1364</v>
      </c>
      <c r="N82" s="61">
        <v>147</v>
      </c>
      <c r="O82" s="124">
        <f t="shared" ref="O82" si="118">P82+Q82+R82</f>
        <v>5795</v>
      </c>
      <c r="P82" s="61">
        <v>100</v>
      </c>
      <c r="Q82" s="61">
        <v>5451</v>
      </c>
      <c r="R82" s="61">
        <v>244</v>
      </c>
      <c r="S82" s="124">
        <f t="shared" ref="S82" si="119">T82+U82+V82</f>
        <v>170</v>
      </c>
      <c r="T82" s="61">
        <v>6</v>
      </c>
      <c r="U82" s="61">
        <v>87</v>
      </c>
      <c r="V82" s="61">
        <v>77</v>
      </c>
      <c r="W82" s="122">
        <f t="shared" ref="W82" si="120">SUM(X82:Y82)</f>
        <v>3437</v>
      </c>
      <c r="X82" s="61">
        <v>53</v>
      </c>
      <c r="Y82" s="124">
        <v>3384</v>
      </c>
    </row>
    <row r="83" spans="1:25" ht="19.5" customHeight="1" x14ac:dyDescent="0.15">
      <c r="A83" s="207" t="s">
        <v>160</v>
      </c>
      <c r="B83" s="208"/>
      <c r="C83" s="208"/>
      <c r="D83" s="208"/>
      <c r="E83" s="208"/>
      <c r="F83" s="208"/>
      <c r="G83" s="208"/>
      <c r="H83" s="208"/>
      <c r="I83" s="208"/>
      <c r="J83" s="208"/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9"/>
      <c r="W83" s="209"/>
      <c r="X83" s="209"/>
      <c r="Y83" s="209"/>
    </row>
  </sheetData>
  <mergeCells count="34">
    <mergeCell ref="N6:N7"/>
    <mergeCell ref="M6:M7"/>
    <mergeCell ref="A83:Y83"/>
    <mergeCell ref="U6:U7"/>
    <mergeCell ref="V6:V7"/>
    <mergeCell ref="W6:W7"/>
    <mergeCell ref="X6:X7"/>
    <mergeCell ref="Y6:Y7"/>
    <mergeCell ref="O6:O7"/>
    <mergeCell ref="P6:P7"/>
    <mergeCell ref="Q6:Q7"/>
    <mergeCell ref="R6:R7"/>
    <mergeCell ref="H6:H7"/>
    <mergeCell ref="T6:T7"/>
    <mergeCell ref="I6:I7"/>
    <mergeCell ref="G6:G7"/>
    <mergeCell ref="S6:S7"/>
    <mergeCell ref="L6:L7"/>
    <mergeCell ref="A2:Y2"/>
    <mergeCell ref="A4:Y4"/>
    <mergeCell ref="A5:A7"/>
    <mergeCell ref="B5:F5"/>
    <mergeCell ref="G5:J5"/>
    <mergeCell ref="K5:N5"/>
    <mergeCell ref="O5:R5"/>
    <mergeCell ref="S5:V5"/>
    <mergeCell ref="W5:Y5"/>
    <mergeCell ref="B6:B7"/>
    <mergeCell ref="C6:C7"/>
    <mergeCell ref="D6:D7"/>
    <mergeCell ref="J6:J7"/>
    <mergeCell ref="K6:K7"/>
    <mergeCell ref="E6:E7"/>
    <mergeCell ref="F6:F7"/>
  </mergeCells>
  <phoneticPr fontId="1" type="noConversion"/>
  <pageMargins left="0.19685039370078741" right="0.19685039370078741" top="0.74803149606299213" bottom="0.74803149606299213" header="0.31496062992125984" footer="0.31496062992125984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차종별등록현황</vt:lpstr>
      <vt:lpstr>민원처리현황</vt:lpstr>
      <vt:lpstr>연도별등록현황</vt:lpstr>
      <vt:lpstr>차종별등록현황!Print_Area</vt:lpstr>
    </vt:vector>
  </TitlesOfParts>
  <Company>조양동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구제성</dc:creator>
  <cp:lastModifiedBy>Windows 사용자</cp:lastModifiedBy>
  <cp:lastPrinted>2019-11-18T05:15:36Z</cp:lastPrinted>
  <dcterms:created xsi:type="dcterms:W3CDTF">2002-09-29T09:27:11Z</dcterms:created>
  <dcterms:modified xsi:type="dcterms:W3CDTF">2019-11-18T05:25:56Z</dcterms:modified>
</cp:coreProperties>
</file>